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DG" sheetId="1" r:id="rId1"/>
    <sheet name="DF.1" sheetId="2" r:id="rId2"/>
    <sheet name="DF.2" sheetId="4" r:id="rId3"/>
    <sheet name="DF.3" sheetId="5" r:id="rId4"/>
    <sheet name="DF.4" sheetId="6" r:id="rId5"/>
    <sheet name="DF.5" sheetId="7" r:id="rId6"/>
    <sheet name="DF.6" sheetId="3" r:id="rId7"/>
  </sheets>
  <definedNames>
    <definedName name="_xlnm.Print_Area" localSheetId="1">DF.1!$A$1:$F$59</definedName>
    <definedName name="_xlnm.Print_Area" localSheetId="2">DF.2!$A$1:$F$53</definedName>
    <definedName name="_xlnm.Print_Area" localSheetId="3">DF.3!$A$1:$F$96</definedName>
    <definedName name="_xlnm.Print_Area" localSheetId="4">DF.4!$A$1:$F$51</definedName>
    <definedName name="_xlnm.Print_Area" localSheetId="5">DF.5!$A$1:$G$47</definedName>
    <definedName name="_xlnm.Print_Area" localSheetId="0">DG!$A$3:$E$78</definedName>
    <definedName name="_xlnm.Print_Titles" localSheetId="3">DF.3!$6:$7</definedName>
    <definedName name="_xlnm.Print_Titles" localSheetId="0">DG!$9:$10</definedName>
  </definedNames>
  <calcPr calcId="144525"/>
</workbook>
</file>

<file path=xl/comments1.xml><?xml version="1.0" encoding="utf-8"?>
<comments xmlns="http://schemas.openxmlformats.org/spreadsheetml/2006/main">
  <authors>
    <author>Windows User</author>
  </authors>
  <commentList>
    <comment ref="B14" authorId="0">
      <text>
        <r>
          <rPr>
            <b/>
            <sz val="9"/>
            <rFont val="Tahoma"/>
            <charset val="238"/>
          </rPr>
          <t>Cristi:</t>
        </r>
        <r>
          <rPr>
            <sz val="9"/>
            <rFont val="Tahoma"/>
            <charset val="238"/>
          </rPr>
          <t xml:space="preserve">
SE MODIFICA PROCENTUL AICI!</t>
        </r>
      </text>
    </comment>
    <comment ref="B37" authorId="0">
      <text>
        <r>
          <rPr>
            <b/>
            <sz val="9"/>
            <rFont val="Tahoma"/>
            <charset val="238"/>
          </rPr>
          <t>CRISTI:</t>
        </r>
        <r>
          <rPr>
            <sz val="9"/>
            <rFont val="Tahoma"/>
            <charset val="238"/>
          </rPr>
          <t xml:space="preserve">
5% IN CAZUL OBIECTIV NOU
10% IN CAZUL LUCRARI DE INTERVENTII</t>
        </r>
      </text>
    </comment>
  </commentList>
</comments>
</file>

<file path=xl/sharedStrings.xml><?xml version="1.0" encoding="utf-8"?>
<sst xmlns="http://schemas.openxmlformats.org/spreadsheetml/2006/main" count="403" uniqueCount="324">
  <si>
    <t xml:space="preserve"> DEVIZ GENERAL</t>
  </si>
  <si>
    <t>al obiectivului de investitii</t>
  </si>
  <si>
    <t>„Înființarea unui Centru de colectare prin aport voluntar în Oraşul Borsec, judeţul Harghita”</t>
  </si>
  <si>
    <t xml:space="preserve"> </t>
  </si>
  <si>
    <t>Nr. crt.</t>
  </si>
  <si>
    <t>Denumirea capitolelor si subcapitolelor de cheltuieli</t>
  </si>
  <si>
    <t>Valoare (*) (fara TVA)</t>
  </si>
  <si>
    <t>TVA</t>
  </si>
  <si>
    <t>Valoare cu TVA</t>
  </si>
  <si>
    <t>Eligibil (fara TVA)</t>
  </si>
  <si>
    <t>Neeligibil (fara TVA)</t>
  </si>
  <si>
    <t>lei</t>
  </si>
  <si>
    <t>CAPITOLUL 1</t>
  </si>
  <si>
    <t>Cheltuieli pentru obtinerea si amenajarea terenului</t>
  </si>
  <si>
    <t>Obtinerea terenului</t>
  </si>
  <si>
    <t>Amenajarea terenului</t>
  </si>
  <si>
    <t>Amenajari pentru protectia mediului si aducerea terenului la starea initiala</t>
  </si>
  <si>
    <t>Cheltuieli pentru relocarea/protectia utilitatilor</t>
  </si>
  <si>
    <t>Total capitol 1</t>
  </si>
  <si>
    <t>CAPITOLUL 2</t>
  </si>
  <si>
    <t>Cheltuieli pentru asigurarea utilitatilor necesare obiectivului de investitii</t>
  </si>
  <si>
    <t>Total capitol 2</t>
  </si>
  <si>
    <t>CAPITOLUL 3</t>
  </si>
  <si>
    <t>Cheltuieli pentru proiectare si asistenta tehnica</t>
  </si>
  <si>
    <t>Studii</t>
  </si>
  <si>
    <t>3.1.1. Studii de teren</t>
  </si>
  <si>
    <t>3.1.2. Raport privind impactul asupra mediului</t>
  </si>
  <si>
    <t>3.1.3. Alte studii specifice</t>
  </si>
  <si>
    <t>Documentatii-suport si cheltuieli pentru obtinerea de avize, acorduri si autorizatii</t>
  </si>
  <si>
    <t>Expertizare tehnica</t>
  </si>
  <si>
    <t>Certificarea performantei energetice si auditul energetic al cladirilor</t>
  </si>
  <si>
    <t xml:space="preserve">Proiectare </t>
  </si>
  <si>
    <t>3.5.1. Tema de proiectare</t>
  </si>
  <si>
    <t>3.5.2. Studiu de prefezabilitate</t>
  </si>
  <si>
    <t>3.5.3. Studiu de fezabilitate/documentatie de avizare a lucrarilor de interventii si deviz general</t>
  </si>
  <si>
    <t>3.5.4. Documentatiile tehnice necesare in vederea obtinerii avizelor/acordurilor/autorizatiilor</t>
  </si>
  <si>
    <t>3.5.5. Verificarea tehnica de calitate a proiectului tehnic si a detaliilor de executie</t>
  </si>
  <si>
    <t>3.5.6. Proiect tehnic si detalii de executie</t>
  </si>
  <si>
    <t>Organizarea procedurilor de achizitie</t>
  </si>
  <si>
    <t>Consultanta</t>
  </si>
  <si>
    <t>3.7.1. Managementul de proiect pentru obiectivul de investitii</t>
  </si>
  <si>
    <t>3.7.2. Auditul financiar</t>
  </si>
  <si>
    <t>Asistenta tehnica</t>
  </si>
  <si>
    <t>3.8.1. Asistenta tehnica din partea proiectantului</t>
  </si>
  <si>
    <t>3.8.1.1. pe perioada de executie a lucrarilor</t>
  </si>
  <si>
    <t>3.8.1.2. pentru participarea proiectantului la fazele incluse in programul de control al lucrarilor de executie, avizat de catre Inspectoratul de Stat in Constructii</t>
  </si>
  <si>
    <t>3.8.2. Dirigentie de santier</t>
  </si>
  <si>
    <t>Total capitol 3</t>
  </si>
  <si>
    <t>CAPITOLUL 4</t>
  </si>
  <si>
    <t>Cheltuieli pentru investitia de baza</t>
  </si>
  <si>
    <t>Constructii si instalatii</t>
  </si>
  <si>
    <t>Montaj utilaje, echipamente tehnologice si functionale</t>
  </si>
  <si>
    <t>Utilaje, echipamente tehnologice si functionale care necesita montaj</t>
  </si>
  <si>
    <t>Utilaje, echipamente tehnologice si functionale care nu necesita montaj si echipamente de transport</t>
  </si>
  <si>
    <t>Dotari</t>
  </si>
  <si>
    <t>Active necorporale</t>
  </si>
  <si>
    <t>Total capitol 4</t>
  </si>
  <si>
    <t>CAPITOLUL 5</t>
  </si>
  <si>
    <t>Alte cheltuieli</t>
  </si>
  <si>
    <t>Organizare de santier</t>
  </si>
  <si>
    <t>5.1.1. Lucrari de constructii si instalatii aferente organizarii de santier</t>
  </si>
  <si>
    <t>5.1.2. Cheltuieli conexe organizarii santierului</t>
  </si>
  <si>
    <t>Comisioane, cote, taxe, costul creditului</t>
  </si>
  <si>
    <t>5.2.1. Comisioanele si dobanzile aferente creditului bancii finantatoare</t>
  </si>
  <si>
    <t>5.2.2. Cota aferenta ISC pentru controlul calitatii lucrarilor de constructii</t>
  </si>
  <si>
    <t>5.2.3. Cota aferenta ISC pentru controlul statului in amenajarea teritoriului, urbanism si pentru autorizarea lucrarilor de constructii</t>
  </si>
  <si>
    <t>5.2.4. Cota aferenta Casei Sociale a Constructorilor - CSC</t>
  </si>
  <si>
    <t>5.2.5. Taxe pentru acorduri, avize conforme si autorizatia de construire /desfiintare</t>
  </si>
  <si>
    <t>Cheltuieli diverse si neprevazute</t>
  </si>
  <si>
    <t>Cheltuieli pentru informare si publicitate</t>
  </si>
  <si>
    <t>Total capitol 5</t>
  </si>
  <si>
    <t>CAPITOLUL 6</t>
  </si>
  <si>
    <t>Cheltuieli pentru probe tehnologice si teste</t>
  </si>
  <si>
    <t>Pregatirea personalului de exploatare</t>
  </si>
  <si>
    <t>Probe tehnologice si teste</t>
  </si>
  <si>
    <t>Total capitol 6</t>
  </si>
  <si>
    <t>TOTAL GENERAL</t>
  </si>
  <si>
    <t xml:space="preserve">din care :   C + M (1.2 + 1.3 + 1.4 + 2 + 4.1 + 4.2 + 5.1.1) </t>
  </si>
  <si>
    <t xml:space="preserve">                                                        BENEFICIAR,</t>
  </si>
  <si>
    <t>Eligibil</t>
  </si>
  <si>
    <t>Neeligibil</t>
  </si>
  <si>
    <t xml:space="preserve">CAPITOLUL 1 </t>
  </si>
  <si>
    <t>CHELTUIELI PENTRU OBTINEREA SI AMENAJAREA TERENULUI</t>
  </si>
  <si>
    <t>Valoare (fara TVA)</t>
  </si>
  <si>
    <t>Valoare (inclusiv TVA)</t>
  </si>
  <si>
    <t>SUBCAPITOLUL 1.1.</t>
  </si>
  <si>
    <t>1.1.1</t>
  </si>
  <si>
    <t>Cumpararea de terenuri</t>
  </si>
  <si>
    <t>1.1.2</t>
  </si>
  <si>
    <t>Plata concesiunii (redeventei) pe durata realizarii lucrarilor</t>
  </si>
  <si>
    <t>1.1.3</t>
  </si>
  <si>
    <t>Exproprieri</t>
  </si>
  <si>
    <t>1.1.4</t>
  </si>
  <si>
    <t>Despagubiri</t>
  </si>
  <si>
    <t>1.1.5</t>
  </si>
  <si>
    <t>Schimbarea regimului juridic al terenului</t>
  </si>
  <si>
    <t>1.1.6</t>
  </si>
  <si>
    <t>Scoaterea temporara sau definitiva din circuitul agricol</t>
  </si>
  <si>
    <t>1.1.7</t>
  </si>
  <si>
    <t>TOTAL SUBCAPITOL 1.1.</t>
  </si>
  <si>
    <t>SUBCAPITOLUL 1.2.</t>
  </si>
  <si>
    <t>Amenajarea terenului (cheltuieli efectuate la inceputul lucrarilor pentru pregatirea amplasamentului care constau in:</t>
  </si>
  <si>
    <t>1.2.1</t>
  </si>
  <si>
    <t>Demolari, demontari, dezafectari, defrisari, evacuari materiale rezultate</t>
  </si>
  <si>
    <t>1.2.2</t>
  </si>
  <si>
    <t>Lucrari pentru pregatirea amplasamentului</t>
  </si>
  <si>
    <t>1.2.3</t>
  </si>
  <si>
    <t>Sistematizari pe verticala, drenaje, epuismente</t>
  </si>
  <si>
    <t>1.2.4</t>
  </si>
  <si>
    <t>Devieri de cursuri de apa</t>
  </si>
  <si>
    <t>1.2.5</t>
  </si>
  <si>
    <t>Stramutari de localitati</t>
  </si>
  <si>
    <t>1.2.6</t>
  </si>
  <si>
    <t>Stramutari de monumente istorice</t>
  </si>
  <si>
    <t>TOTAL SUBCAPITOL 1.2.</t>
  </si>
  <si>
    <t>SUBCAPITOLUL 1.3.</t>
  </si>
  <si>
    <t>Amenajari pentru protectia mediului si aducerea la starea initiala</t>
  </si>
  <si>
    <t>1.3.1</t>
  </si>
  <si>
    <t>Lucrari si actiuni de protectia mediului</t>
  </si>
  <si>
    <t>1.3.2</t>
  </si>
  <si>
    <t>Refacerea cadrului natural dupa terminarea lucrarilor (plantari copaci, reamenajare spatii verzi, reintroducerea in circuitul agricol a suprafetelor scoase temporar din uz.</t>
  </si>
  <si>
    <t>TOTAL SUBCAPITOL 1.3.</t>
  </si>
  <si>
    <t>SUBCAPITOLUL 1.4.</t>
  </si>
  <si>
    <t>1.4.1</t>
  </si>
  <si>
    <t>Relocare retele de utilitati din amplasament</t>
  </si>
  <si>
    <t>1.4.2</t>
  </si>
  <si>
    <t>TOTAL SUBCAPITOL 1.4.</t>
  </si>
  <si>
    <t>TOTAL CAPITOL 1</t>
  </si>
  <si>
    <t>INTOCMIT:</t>
  </si>
  <si>
    <t xml:space="preserve">CAPITOLUL 2 </t>
  </si>
  <si>
    <t>CHELTUIELI NECESARE PENTRU ASIGURAREA UTILITATILOR NECESARE OBIECTIVULUI</t>
  </si>
  <si>
    <t>SUBCAPITOLUL 2.1.</t>
  </si>
  <si>
    <t>Utilitati necesare functionarii obiectivului de investitie ce se executa pe amplasamentul delimitat din punct de vedere juridic apartinand obiectului de investitie</t>
  </si>
  <si>
    <t>2.1.1</t>
  </si>
  <si>
    <t>Alimentare cu apa</t>
  </si>
  <si>
    <t>2.1.2</t>
  </si>
  <si>
    <t>Canalizare</t>
  </si>
  <si>
    <t>2.1.3</t>
  </si>
  <si>
    <t>Alimentare cu gaze naturale</t>
  </si>
  <si>
    <t>2.1.4</t>
  </si>
  <si>
    <t>Agent termic</t>
  </si>
  <si>
    <t>2.1.5</t>
  </si>
  <si>
    <t>Energie electrica</t>
  </si>
  <si>
    <t>2.1.6</t>
  </si>
  <si>
    <t>Telecomunicatii</t>
  </si>
  <si>
    <t>2.1.7</t>
  </si>
  <si>
    <t>Drumuri de acces</t>
  </si>
  <si>
    <t>2.1.8</t>
  </si>
  <si>
    <t>Cai ferate industriale</t>
  </si>
  <si>
    <t>TOTAL SUBCAPITOL 2.1.</t>
  </si>
  <si>
    <t>SUBCAPITOLUL 2.2.</t>
  </si>
  <si>
    <t>Racordarea la retele de utilitati</t>
  </si>
  <si>
    <t>TOTAL SUBCAPITOL 2.2</t>
  </si>
  <si>
    <t>TOTAL CAPITOL 2</t>
  </si>
  <si>
    <t xml:space="preserve">CAPITOLUL 3 </t>
  </si>
  <si>
    <t>CHELTUIELI PENTRU PROIECTARE SI ASISTENTA TEHNICA</t>
  </si>
  <si>
    <t>SUBCAPITOLUL 3.1</t>
  </si>
  <si>
    <t>3.1.1</t>
  </si>
  <si>
    <t>Studii de teren</t>
  </si>
  <si>
    <t>3.1.1.1</t>
  </si>
  <si>
    <t>Studii geotehnice</t>
  </si>
  <si>
    <t>3.1.1.2</t>
  </si>
  <si>
    <t>Studii geologice</t>
  </si>
  <si>
    <t>3.1.1.3</t>
  </si>
  <si>
    <t>Studii hidrologice</t>
  </si>
  <si>
    <t>3.1.1.4</t>
  </si>
  <si>
    <t>Studii hidrogeotehnice</t>
  </si>
  <si>
    <t>3.1.1.5</t>
  </si>
  <si>
    <t>Studii fotogrametrice</t>
  </si>
  <si>
    <t>3.1.1.6</t>
  </si>
  <si>
    <t>Studii topografice</t>
  </si>
  <si>
    <t>TOTAL SUBCAPITOL 3.1.1</t>
  </si>
  <si>
    <t>SUBCAPITOLUL 3.1.2</t>
  </si>
  <si>
    <t>Raport privind impactul asupra mediului</t>
  </si>
  <si>
    <t>3.1.2</t>
  </si>
  <si>
    <t>TOTAL SUBCAPITOL 3.1.2</t>
  </si>
  <si>
    <t>SUBCAPITOLUL 3.1.3</t>
  </si>
  <si>
    <t>Alte studii specifice</t>
  </si>
  <si>
    <t>3.1.3</t>
  </si>
  <si>
    <t>TOTAL SUBCAPITOL 3.1.3</t>
  </si>
  <si>
    <t>TOTAL SUBCAPITOL 3.1</t>
  </si>
  <si>
    <t>SUBCAPITOLUL 3.2.</t>
  </si>
  <si>
    <t>Doumentatii-suport si cheltuieli pentru obtinere avize, acorduri, autorizatii</t>
  </si>
  <si>
    <t>3.2.1</t>
  </si>
  <si>
    <t>Obtinerea/prelungirea valabilitatii certificatului de urbanism</t>
  </si>
  <si>
    <t>3.2.2</t>
  </si>
  <si>
    <t>Obtinerea/prelungirea valabilitatii autorizatiei de construire/desfiintare</t>
  </si>
  <si>
    <t>3.2.3</t>
  </si>
  <si>
    <t>Obtinerea avizelor si acordurilor pentru racorduri si bransamente la retelele publice de apa, canalizare, gaze, termoficare, energie electrica, telefonie, etc</t>
  </si>
  <si>
    <t>3.2.4</t>
  </si>
  <si>
    <t>Obtinerea certificatului de nomenclatura stradala si adresa</t>
  </si>
  <si>
    <t>3.2.5</t>
  </si>
  <si>
    <t>Intocmirea documentatiei,obtinerea numarului cadastral provizoriu si inregistrarea terenului in cartea funciara</t>
  </si>
  <si>
    <t>3.2.6</t>
  </si>
  <si>
    <t>Obtinerea acordului de mediu</t>
  </si>
  <si>
    <t>3.2.7</t>
  </si>
  <si>
    <t>Obtinerea avizului PSI</t>
  </si>
  <si>
    <t>3.2.8</t>
  </si>
  <si>
    <t>Alte avize, acorduri si autorizatii</t>
  </si>
  <si>
    <t>TOTAL SUBCAPITOL 3.2</t>
  </si>
  <si>
    <t>SUBCAPITOLUL 3.3</t>
  </si>
  <si>
    <t>3.3.1</t>
  </si>
  <si>
    <t>TOTAL SUBCAPITOL 3.3</t>
  </si>
  <si>
    <t>SUBCAPITOLUL 3.4</t>
  </si>
  <si>
    <t>3.4.1</t>
  </si>
  <si>
    <t>TOTAL SUBCAPITOL 3.4</t>
  </si>
  <si>
    <t>SUBCAPITOLUL 3.5</t>
  </si>
  <si>
    <t>Proiectare</t>
  </si>
  <si>
    <t>3.5.1</t>
  </si>
  <si>
    <t>Tema de proiectare</t>
  </si>
  <si>
    <t>3.5.2</t>
  </si>
  <si>
    <t>Studiu de prefezabilitate</t>
  </si>
  <si>
    <t>3.5.3</t>
  </si>
  <si>
    <t>Studiu de fezabilitate/documentatie de avizare a lucrarilor de interventii si deviz general</t>
  </si>
  <si>
    <t>3.5.4</t>
  </si>
  <si>
    <t>Documentatiile tehnice necesare in vederea obtinerii avizelor/acordurilor/autorizatiilor</t>
  </si>
  <si>
    <t>3.5.5</t>
  </si>
  <si>
    <t>Verificarea tehnica de calitate a proiectului tehnic si a detaliilor de executie</t>
  </si>
  <si>
    <t>3.5.6</t>
  </si>
  <si>
    <t>Proiect tehnic si detalii de executie</t>
  </si>
  <si>
    <t>TOTAL SUBCAPITOL 3.5</t>
  </si>
  <si>
    <t>SUBCAPITOLUL 3.6</t>
  </si>
  <si>
    <t>3.6.1</t>
  </si>
  <si>
    <t>Organizarea si derularea procedurilor de achizitii publice</t>
  </si>
  <si>
    <t>3.6.2</t>
  </si>
  <si>
    <t>Intocmirea documentatiei de atribuire si multiplicarea acesteia</t>
  </si>
  <si>
    <t>3.6.3</t>
  </si>
  <si>
    <t>Cheltuieli cu onorariile, transportul, cazarea si diurna membrilor desemnati in comisiile de evaluare</t>
  </si>
  <si>
    <t>3.6.4</t>
  </si>
  <si>
    <t>Anunturi de intentie, de participare si atribuire a contractelor, corespondenta prin posta, fax, posta electronica, etc.</t>
  </si>
  <si>
    <t>TOTAL SUBCAPITOL 3.6</t>
  </si>
  <si>
    <t>SUBCAPITOLUL 3.7</t>
  </si>
  <si>
    <t>3.7.1</t>
  </si>
  <si>
    <t>Managementul de proiect pentru obiectivul de investitii</t>
  </si>
  <si>
    <t>3.7.2</t>
  </si>
  <si>
    <t>Auditul financiar</t>
  </si>
  <si>
    <t>TOTAL SUBCAPITOL 3.7</t>
  </si>
  <si>
    <t>SUBCAPITOLUL 3.8</t>
  </si>
  <si>
    <t>3.8.1 Asistenta tehnica din partea proiectantului</t>
  </si>
  <si>
    <t>3.8.1.1</t>
  </si>
  <si>
    <t>pe perioada de executie a lucrarilor</t>
  </si>
  <si>
    <t>3.8.1.2</t>
  </si>
  <si>
    <t>pentru participarea proiectantului la fazele incluse in programul de control al lucrarilor de executie, avizat de catre Inspectoratul de Stat in Constructii</t>
  </si>
  <si>
    <t>TOTAL SUBCAPITOL 3.8.1</t>
  </si>
  <si>
    <t>3.8.2</t>
  </si>
  <si>
    <t>Dirigentie de santier</t>
  </si>
  <si>
    <t>TOTAL SUBCAPITOL 3.8</t>
  </si>
  <si>
    <t>TOTAL CAPITOL 3</t>
  </si>
  <si>
    <t xml:space="preserve">CAPITOLUL 4 </t>
  </si>
  <si>
    <t>CHELTUIELI PENTRU INVESTITIA DE BAZA</t>
  </si>
  <si>
    <t>SUBCAPITOLUL 4.1.</t>
  </si>
  <si>
    <t>4.1.1</t>
  </si>
  <si>
    <t>Rezistenta</t>
  </si>
  <si>
    <t>4.1.2</t>
  </si>
  <si>
    <t>Instalatii</t>
  </si>
  <si>
    <t>4.1.3</t>
  </si>
  <si>
    <t>4.1.4</t>
  </si>
  <si>
    <t>4.1.5</t>
  </si>
  <si>
    <t>4.1.6</t>
  </si>
  <si>
    <t>TOTAL SUBCAPITOL 4.1.</t>
  </si>
  <si>
    <t>SUBCAPITOLUL 4.2.</t>
  </si>
  <si>
    <t>4.2.1</t>
  </si>
  <si>
    <t>4.2.2</t>
  </si>
  <si>
    <t>TOTAL SUBCAPITOL 4.2.</t>
  </si>
  <si>
    <t>SUBCAPITOLUL 4.3.</t>
  </si>
  <si>
    <t>4.3.1</t>
  </si>
  <si>
    <t>Utilaje conform listei</t>
  </si>
  <si>
    <t>4.3.2</t>
  </si>
  <si>
    <t>TOTAL SUBCAPITOL 4.3.</t>
  </si>
  <si>
    <t>SUBCAPITOLUL 4.4.</t>
  </si>
  <si>
    <t>4.4.1</t>
  </si>
  <si>
    <t>4.4.2</t>
  </si>
  <si>
    <t>TOTAL SUBCAPITOL 4.4.</t>
  </si>
  <si>
    <t>SUBCAPITOLUL 4.5.</t>
  </si>
  <si>
    <t>4.5.1</t>
  </si>
  <si>
    <t>4.5.2</t>
  </si>
  <si>
    <t>TOTAL SUBCAPITOL 4.5.</t>
  </si>
  <si>
    <t>SUBCAPITOLUL 4.6.</t>
  </si>
  <si>
    <t>4.6.1</t>
  </si>
  <si>
    <t>TOTAL SUBCAPITOL 4.6.</t>
  </si>
  <si>
    <t>TOTAL CAPITOL 4</t>
  </si>
  <si>
    <t xml:space="preserve">CAPITOLUL 5 </t>
  </si>
  <si>
    <t xml:space="preserve">ALTE CHELTUIELI </t>
  </si>
  <si>
    <t>SUBCAPITOLUL 5.1</t>
  </si>
  <si>
    <t>5.1.1</t>
  </si>
  <si>
    <t>Lucrari de constructii si instalatii aferente organizarii de santier</t>
  </si>
  <si>
    <t>5.1.2</t>
  </si>
  <si>
    <t>Cheltuieli conexe organizarii de santier</t>
  </si>
  <si>
    <t>TOTAL SUBCAPITOL 5.1</t>
  </si>
  <si>
    <t>SUBCAPITOLUL 5.2</t>
  </si>
  <si>
    <t>5.2.1</t>
  </si>
  <si>
    <t>Comisioanele si dobanzile aferente creditului bancii finantatoare</t>
  </si>
  <si>
    <t xml:space="preserve"> x (3+4+5.1)</t>
  </si>
  <si>
    <t>5.2.2</t>
  </si>
  <si>
    <t xml:space="preserve">Cota aferenta Inspectoratului de Stat in Constructii      </t>
  </si>
  <si>
    <t xml:space="preserve"> x (1.2+1.3+1.4+2+4.1+4.2+5.1.1)</t>
  </si>
  <si>
    <t>5.2.3</t>
  </si>
  <si>
    <t>Cota aferenta ISC pentru controlul calitatii lucrarilor de constructii</t>
  </si>
  <si>
    <t>x (1.2+1.3+1.4+2+4.1+4.2+5.1.1)</t>
  </si>
  <si>
    <t>5.2.4</t>
  </si>
  <si>
    <t xml:space="preserve">Cota aferenta Casei Sociale a Constructorilor - CSC                 </t>
  </si>
  <si>
    <t>5.2.5</t>
  </si>
  <si>
    <t>Taxe pentru acorduri, avize conforme si autorizatia de construire /desfiintare</t>
  </si>
  <si>
    <t>TOTAL SUBCAPITOL 5.2</t>
  </si>
  <si>
    <t>SUBCAPITOLUL 5.3</t>
  </si>
  <si>
    <t>5.3.1</t>
  </si>
  <si>
    <t xml:space="preserve">Cheltuieli diverse si neprevazute </t>
  </si>
  <si>
    <t>TOTAL SUBCAPITOL 5.3.</t>
  </si>
  <si>
    <t>SUBCAPITOLUL 5.4</t>
  </si>
  <si>
    <t>5.4.1</t>
  </si>
  <si>
    <t>TOTAL SUBCAPITOL 5.4</t>
  </si>
  <si>
    <t>TOTAL CAPITOL 5</t>
  </si>
  <si>
    <t xml:space="preserve">CAPITOLUL 6 </t>
  </si>
  <si>
    <t>CHELTUIELI PENTRU PROBE TEHNOLOGICE SI TESTE</t>
  </si>
  <si>
    <t>SUBCAPITOLUL 6.1</t>
  </si>
  <si>
    <t>6.1.1</t>
  </si>
  <si>
    <t>TOTAL SUBCAPITOL 6.1.</t>
  </si>
  <si>
    <t>SUBCAPITOLUL 6.2</t>
  </si>
  <si>
    <t>6.2.1</t>
  </si>
  <si>
    <t>Probe, incercari</t>
  </si>
  <si>
    <t>6.2.2</t>
  </si>
  <si>
    <t>Expertize la receptie, omologari, etc</t>
  </si>
  <si>
    <t>TOTAL SUBCAPITOL 6.2.</t>
  </si>
  <si>
    <t>TOTAL CAPITOL 6</t>
  </si>
</sst>
</file>

<file path=xl/styles.xml><?xml version="1.0" encoding="utf-8"?>
<styleSheet xmlns="http://schemas.openxmlformats.org/spreadsheetml/2006/main">
  <numFmts count="5">
    <numFmt numFmtId="176" formatCode="_ * #,##0_ ;_ * \-#,##0_ ;_ * &quot;-&quot;_ ;_ @_ "/>
    <numFmt numFmtId="177" formatCode="#,##0.000"/>
    <numFmt numFmtId="178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38">
    <font>
      <sz val="11"/>
      <color theme="1"/>
      <name val="Calibri"/>
      <charset val="134"/>
      <scheme val="minor"/>
    </font>
    <font>
      <b/>
      <sz val="10"/>
      <name val="Arial"/>
      <charset val="238"/>
    </font>
    <font>
      <b/>
      <sz val="10"/>
      <name val="Arial"/>
      <charset val="134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1"/>
      <name val="Calibri"/>
      <charset val="238"/>
      <scheme val="minor"/>
    </font>
    <font>
      <sz val="10"/>
      <name val="Arial"/>
      <charset val="134"/>
    </font>
    <font>
      <b/>
      <sz val="11"/>
      <name val="Calibri"/>
      <charset val="238"/>
      <scheme val="minor"/>
    </font>
    <font>
      <sz val="10"/>
      <name val="Arial"/>
      <charset val="238"/>
    </font>
    <font>
      <sz val="10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0"/>
      <color theme="1"/>
      <name val="Calibri"/>
      <charset val="238"/>
      <scheme val="minor"/>
    </font>
    <font>
      <b/>
      <sz val="10"/>
      <name val="Calibri"/>
      <charset val="238"/>
      <scheme val="minor"/>
    </font>
    <font>
      <sz val="10"/>
      <color theme="1"/>
      <name val="Calibri"/>
      <charset val="238"/>
      <scheme val="minor"/>
    </font>
    <font>
      <sz val="11"/>
      <color rgb="FF9C6500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9"/>
      <name val="Tahoma"/>
      <charset val="238"/>
    </font>
    <font>
      <b/>
      <sz val="9"/>
      <name val="Tahoma"/>
      <charset val="238"/>
    </font>
  </fonts>
  <fills count="36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87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0" fillId="7" borderId="0" applyNumberFormat="0" applyBorder="0" applyAlignment="0" applyProtection="0">
      <alignment vertical="center"/>
    </xf>
    <xf numFmtId="178" fontId="17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1" borderId="82" applyNumberFormat="0" applyAlignment="0" applyProtection="0">
      <alignment vertical="center"/>
    </xf>
    <xf numFmtId="0" fontId="26" fillId="0" borderId="83" applyNumberFormat="0" applyFill="0" applyAlignment="0" applyProtection="0">
      <alignment vertical="center"/>
    </xf>
    <xf numFmtId="0" fontId="17" fillId="13" borderId="84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3" applyNumberFormat="0" applyFill="0" applyAlignment="0" applyProtection="0">
      <alignment vertical="center"/>
    </xf>
    <xf numFmtId="0" fontId="22" fillId="0" borderId="8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23" borderId="85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4" fillId="27" borderId="86" applyNumberForma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5" fillId="27" borderId="85" applyNumberFormat="0" applyAlignment="0" applyProtection="0">
      <alignment vertical="center"/>
    </xf>
    <xf numFmtId="0" fontId="21" fillId="0" borderId="79" applyNumberFormat="0" applyFill="0" applyAlignment="0" applyProtection="0">
      <alignment vertical="center"/>
    </xf>
    <xf numFmtId="0" fontId="23" fillId="0" borderId="81" applyNumberFormat="0" applyFill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</cellStyleXfs>
  <cellXfs count="478">
    <xf numFmtId="0" fontId="0" fillId="0" borderId="0" xfId="0"/>
    <xf numFmtId="4" fontId="0" fillId="0" borderId="1" xfId="0" applyNumberFormat="1" applyBorder="1"/>
    <xf numFmtId="4" fontId="0" fillId="0" borderId="0" xfId="0" applyNumberFormat="1"/>
    <xf numFmtId="4" fontId="1" fillId="0" borderId="0" xfId="0" applyNumberFormat="1" applyFont="1" applyAlignment="1">
      <alignment horizontal="left"/>
    </xf>
    <xf numFmtId="4" fontId="2" fillId="0" borderId="0" xfId="0" applyNumberFormat="1" applyFont="1" applyAlignment="1">
      <alignment vertical="center"/>
    </xf>
    <xf numFmtId="4" fontId="0" fillId="0" borderId="0" xfId="0" applyNumberFormat="1" applyAlignment="1">
      <alignment vertical="center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4" fontId="1" fillId="0" borderId="10" xfId="0" applyNumberFormat="1" applyFont="1" applyBorder="1" applyAlignment="1">
      <alignment horizontal="center"/>
    </xf>
    <xf numFmtId="4" fontId="1" fillId="0" borderId="1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4" fontId="1" fillId="0" borderId="13" xfId="0" applyNumberFormat="1" applyFont="1" applyBorder="1" applyAlignment="1">
      <alignment horizontal="left"/>
    </xf>
    <xf numFmtId="4" fontId="1" fillId="0" borderId="14" xfId="0" applyNumberFormat="1" applyFont="1" applyBorder="1" applyAlignment="1">
      <alignment horizontal="left"/>
    </xf>
    <xf numFmtId="4" fontId="0" fillId="0" borderId="0" xfId="0" applyNumberFormat="1" applyAlignment="1">
      <alignment horizontal="left"/>
    </xf>
    <xf numFmtId="4" fontId="0" fillId="0" borderId="14" xfId="0" applyNumberFormat="1" applyBorder="1" applyAlignment="1">
      <alignment horizontal="left"/>
    </xf>
    <xf numFmtId="4" fontId="0" fillId="0" borderId="15" xfId="0" applyNumberFormat="1" applyBorder="1" applyAlignment="1">
      <alignment horizontal="left" vertical="center"/>
    </xf>
    <xf numFmtId="4" fontId="0" fillId="0" borderId="15" xfId="0" applyNumberFormat="1" applyBorder="1" applyAlignment="1">
      <alignment horizontal="left" vertical="center" wrapText="1"/>
    </xf>
    <xf numFmtId="4" fontId="0" fillId="0" borderId="16" xfId="0" applyNumberFormat="1" applyBorder="1" applyAlignment="1" applyProtection="1">
      <alignment horizontal="right" vertical="center"/>
      <protection locked="0"/>
    </xf>
    <xf numFmtId="4" fontId="0" fillId="0" borderId="17" xfId="0" applyNumberFormat="1" applyBorder="1" applyAlignment="1">
      <alignment horizontal="right" vertical="center"/>
    </xf>
    <xf numFmtId="4" fontId="0" fillId="0" borderId="18" xfId="0" applyNumberFormat="1" applyBorder="1" applyAlignment="1">
      <alignment horizontal="right" vertical="center"/>
    </xf>
    <xf numFmtId="4" fontId="0" fillId="0" borderId="19" xfId="0" applyNumberFormat="1" applyBorder="1" applyAlignment="1">
      <alignment horizontal="right" vertical="center"/>
    </xf>
    <xf numFmtId="4" fontId="1" fillId="2" borderId="3" xfId="0" applyNumberFormat="1" applyFont="1" applyFill="1" applyBorder="1" applyAlignment="1">
      <alignment horizontal="left"/>
    </xf>
    <xf numFmtId="4" fontId="1" fillId="2" borderId="4" xfId="0" applyNumberFormat="1" applyFont="1" applyFill="1" applyBorder="1" applyAlignment="1">
      <alignment horizontal="left"/>
    </xf>
    <xf numFmtId="4" fontId="3" fillId="2" borderId="20" xfId="0" applyNumberFormat="1" applyFont="1" applyFill="1" applyBorder="1" applyAlignment="1">
      <alignment horizontal="right" vertical="center"/>
    </xf>
    <xf numFmtId="4" fontId="3" fillId="2" borderId="21" xfId="0" applyNumberFormat="1" applyFont="1" applyFill="1" applyBorder="1" applyAlignment="1">
      <alignment horizontal="right" vertical="center"/>
    </xf>
    <xf numFmtId="4" fontId="3" fillId="2" borderId="22" xfId="0" applyNumberFormat="1" applyFont="1" applyFill="1" applyBorder="1" applyAlignment="1">
      <alignment horizontal="right" vertical="center"/>
    </xf>
    <xf numFmtId="4" fontId="3" fillId="2" borderId="23" xfId="0" applyNumberFormat="1" applyFont="1" applyFill="1" applyBorder="1" applyAlignment="1">
      <alignment horizontal="right" vertical="center"/>
    </xf>
    <xf numFmtId="4" fontId="1" fillId="0" borderId="7" xfId="0" applyNumberFormat="1" applyFont="1" applyBorder="1" applyAlignment="1">
      <alignment horizontal="left"/>
    </xf>
    <xf numFmtId="4" fontId="1" fillId="0" borderId="24" xfId="0" applyNumberFormat="1" applyFont="1" applyBorder="1" applyAlignment="1">
      <alignment horizontal="left"/>
    </xf>
    <xf numFmtId="4" fontId="0" fillId="0" borderId="24" xfId="0" applyNumberFormat="1" applyBorder="1"/>
    <xf numFmtId="4" fontId="0" fillId="0" borderId="25" xfId="0" applyNumberFormat="1" applyBorder="1"/>
    <xf numFmtId="4" fontId="0" fillId="0" borderId="2" xfId="0" applyNumberFormat="1" applyBorder="1" applyAlignment="1">
      <alignment horizontal="left" vertical="center"/>
    </xf>
    <xf numFmtId="4" fontId="0" fillId="0" borderId="2" xfId="0" applyNumberFormat="1" applyBorder="1" applyAlignment="1">
      <alignment horizontal="left" vertical="center" wrapText="1"/>
    </xf>
    <xf numFmtId="4" fontId="0" fillId="0" borderId="26" xfId="0" applyNumberFormat="1" applyBorder="1" applyAlignment="1" applyProtection="1">
      <alignment horizontal="right" vertical="center"/>
      <protection locked="0"/>
    </xf>
    <xf numFmtId="4" fontId="0" fillId="0" borderId="27" xfId="0" applyNumberFormat="1" applyBorder="1" applyAlignment="1">
      <alignment horizontal="right" vertical="center"/>
    </xf>
    <xf numFmtId="4" fontId="0" fillId="0" borderId="28" xfId="0" applyNumberFormat="1" applyBorder="1" applyAlignment="1">
      <alignment horizontal="right" vertical="center"/>
    </xf>
    <xf numFmtId="4" fontId="0" fillId="0" borderId="29" xfId="0" applyNumberFormat="1" applyBorder="1" applyAlignment="1">
      <alignment horizontal="right" vertical="center"/>
    </xf>
    <xf numFmtId="4" fontId="1" fillId="3" borderId="3" xfId="0" applyNumberFormat="1" applyFont="1" applyFill="1" applyBorder="1" applyAlignment="1">
      <alignment horizontal="left"/>
    </xf>
    <xf numFmtId="4" fontId="3" fillId="3" borderId="4" xfId="0" applyNumberFormat="1" applyFont="1" applyFill="1" applyBorder="1" applyAlignment="1">
      <alignment horizontal="left"/>
    </xf>
    <xf numFmtId="4" fontId="3" fillId="3" borderId="3" xfId="0" applyNumberFormat="1" applyFont="1" applyFill="1" applyBorder="1" applyAlignment="1">
      <alignment horizontal="right" vertical="center"/>
    </xf>
    <xf numFmtId="4" fontId="3" fillId="3" borderId="30" xfId="0" applyNumberFormat="1" applyFont="1" applyFill="1" applyBorder="1" applyAlignment="1">
      <alignment horizontal="right" vertical="center"/>
    </xf>
    <xf numFmtId="4" fontId="3" fillId="3" borderId="23" xfId="0" applyNumberFormat="1" applyFont="1" applyFill="1" applyBorder="1" applyAlignment="1">
      <alignment horizontal="right" vertical="center"/>
    </xf>
    <xf numFmtId="4" fontId="1" fillId="0" borderId="0" xfId="0" applyNumberFormat="1" applyFont="1" applyAlignment="1" applyProtection="1">
      <alignment horizontal="center"/>
      <protection locked="0"/>
    </xf>
    <xf numFmtId="4" fontId="1" fillId="0" borderId="0" xfId="0" applyNumberFormat="1" applyFont="1" applyProtection="1">
      <protection locked="0"/>
    </xf>
    <xf numFmtId="4" fontId="4" fillId="0" borderId="0" xfId="0" applyNumberFormat="1" applyFont="1"/>
    <xf numFmtId="4" fontId="1" fillId="0" borderId="7" xfId="0" applyNumberFormat="1" applyFont="1" applyBorder="1" applyAlignment="1">
      <alignment horizontal="center" vertical="center" wrapText="1"/>
    </xf>
    <xf numFmtId="4" fontId="0" fillId="0" borderId="25" xfId="0" applyNumberFormat="1" applyBorder="1" applyAlignment="1">
      <alignment horizontal="center" vertical="center" wrapText="1"/>
    </xf>
    <xf numFmtId="4" fontId="1" fillId="0" borderId="31" xfId="0" applyNumberFormat="1" applyFont="1" applyBorder="1" applyAlignment="1">
      <alignment horizontal="center" vertical="center" wrapText="1"/>
    </xf>
    <xf numFmtId="4" fontId="0" fillId="0" borderId="32" xfId="0" applyNumberForma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4" fontId="0" fillId="0" borderId="15" xfId="0" applyNumberFormat="1" applyBorder="1" applyAlignment="1">
      <alignment vertical="center"/>
    </xf>
    <xf numFmtId="4" fontId="0" fillId="0" borderId="33" xfId="0" applyNumberFormat="1" applyBorder="1" applyAlignment="1">
      <alignment horizontal="left" vertical="center" wrapText="1"/>
    </xf>
    <xf numFmtId="4" fontId="0" fillId="0" borderId="34" xfId="0" applyNumberFormat="1" applyBorder="1" applyAlignment="1">
      <alignment wrapText="1"/>
    </xf>
    <xf numFmtId="4" fontId="0" fillId="0" borderId="16" xfId="0" applyNumberFormat="1" applyBorder="1" applyAlignment="1">
      <alignment horizontal="right" vertical="center"/>
    </xf>
    <xf numFmtId="4" fontId="0" fillId="0" borderId="35" xfId="0" applyNumberFormat="1" applyBorder="1" applyAlignment="1">
      <alignment vertical="center"/>
    </xf>
    <xf numFmtId="4" fontId="0" fillId="0" borderId="13" xfId="0" applyNumberFormat="1" applyBorder="1" applyAlignment="1">
      <alignment wrapText="1"/>
    </xf>
    <xf numFmtId="4" fontId="4" fillId="0" borderId="14" xfId="0" applyNumberFormat="1" applyFont="1" applyBorder="1" applyAlignment="1">
      <alignment wrapText="1"/>
    </xf>
    <xf numFmtId="4" fontId="0" fillId="0" borderId="36" xfId="0" applyNumberFormat="1" applyBorder="1" applyAlignment="1">
      <alignment horizontal="right" vertical="center"/>
    </xf>
    <xf numFmtId="4" fontId="0" fillId="0" borderId="37" xfId="0" applyNumberFormat="1" applyBorder="1" applyAlignment="1">
      <alignment horizontal="right" vertical="center"/>
    </xf>
    <xf numFmtId="4" fontId="0" fillId="0" borderId="38" xfId="0" applyNumberFormat="1" applyBorder="1" applyAlignment="1">
      <alignment horizontal="right" vertical="center"/>
    </xf>
    <xf numFmtId="4" fontId="0" fillId="0" borderId="39" xfId="0" applyNumberFormat="1" applyBorder="1" applyAlignment="1">
      <alignment horizontal="right" vertical="center"/>
    </xf>
    <xf numFmtId="4" fontId="0" fillId="0" borderId="40" xfId="0" applyNumberFormat="1" applyBorder="1" applyAlignment="1">
      <alignment vertical="center"/>
    </xf>
    <xf numFmtId="4" fontId="4" fillId="0" borderId="41" xfId="0" applyNumberFormat="1" applyFont="1" applyBorder="1" applyProtection="1">
      <protection locked="0"/>
    </xf>
    <xf numFmtId="4" fontId="4" fillId="0" borderId="42" xfId="0" applyNumberFormat="1" applyFont="1" applyBorder="1" applyAlignment="1">
      <alignment horizontal="left" vertical="center" wrapText="1"/>
    </xf>
    <xf numFmtId="4" fontId="0" fillId="0" borderId="43" xfId="0" applyNumberFormat="1" applyBorder="1" applyAlignment="1">
      <alignment horizontal="right" vertical="center"/>
    </xf>
    <xf numFmtId="4" fontId="0" fillId="0" borderId="44" xfId="0" applyNumberFormat="1" applyBorder="1" applyAlignment="1">
      <alignment horizontal="right" vertical="center"/>
    </xf>
    <xf numFmtId="4" fontId="0" fillId="0" borderId="45" xfId="0" applyNumberFormat="1" applyBorder="1" applyAlignment="1">
      <alignment horizontal="right" vertical="center"/>
    </xf>
    <xf numFmtId="4" fontId="0" fillId="0" borderId="46" xfId="0" applyNumberFormat="1" applyBorder="1" applyAlignment="1">
      <alignment horizontal="right" vertical="center"/>
    </xf>
    <xf numFmtId="4" fontId="0" fillId="0" borderId="34" xfId="0" applyNumberFormat="1" applyBorder="1" applyAlignment="1">
      <alignment horizontal="left" vertical="center" wrapText="1"/>
    </xf>
    <xf numFmtId="177" fontId="4" fillId="0" borderId="41" xfId="0" applyNumberFormat="1" applyFont="1" applyBorder="1" applyProtection="1">
      <protection locked="0"/>
    </xf>
    <xf numFmtId="4" fontId="4" fillId="0" borderId="47" xfId="0" applyNumberFormat="1" applyFont="1" applyBorder="1" applyAlignment="1">
      <alignment horizontal="left"/>
    </xf>
    <xf numFmtId="4" fontId="1" fillId="2" borderId="48" xfId="0" applyNumberFormat="1" applyFont="1" applyFill="1" applyBorder="1" applyAlignment="1">
      <alignment horizontal="left"/>
    </xf>
    <xf numFmtId="4" fontId="1" fillId="2" borderId="49" xfId="0" applyNumberFormat="1" applyFont="1" applyFill="1" applyBorder="1" applyAlignment="1">
      <alignment horizontal="left"/>
    </xf>
    <xf numFmtId="4" fontId="3" fillId="2" borderId="50" xfId="0" applyNumberFormat="1" applyFont="1" applyFill="1" applyBorder="1" applyAlignment="1">
      <alignment horizontal="left"/>
    </xf>
    <xf numFmtId="4" fontId="3" fillId="2" borderId="51" xfId="0" applyNumberFormat="1" applyFont="1" applyFill="1" applyBorder="1"/>
    <xf numFmtId="4" fontId="3" fillId="2" borderId="52" xfId="0" applyNumberFormat="1" applyFont="1" applyFill="1" applyBorder="1"/>
    <xf numFmtId="4" fontId="3" fillId="2" borderId="53" xfId="0" applyNumberFormat="1" applyFont="1" applyFill="1" applyBorder="1"/>
    <xf numFmtId="4" fontId="3" fillId="2" borderId="54" xfId="0" applyNumberFormat="1" applyFont="1" applyFill="1" applyBorder="1"/>
    <xf numFmtId="4" fontId="5" fillId="0" borderId="24" xfId="0" applyNumberFormat="1" applyFont="1" applyBorder="1" applyAlignment="1">
      <alignment horizontal="left"/>
    </xf>
    <xf numFmtId="4" fontId="0" fillId="0" borderId="40" xfId="0" applyNumberFormat="1" applyBorder="1" applyAlignment="1">
      <alignment horizontal="left" vertical="center"/>
    </xf>
    <xf numFmtId="4" fontId="4" fillId="0" borderId="41" xfId="0" applyNumberFormat="1" applyFont="1" applyBorder="1" applyAlignment="1" applyProtection="1">
      <alignment horizontal="center" vertical="center" wrapText="1"/>
      <protection locked="0"/>
    </xf>
    <xf numFmtId="4" fontId="4" fillId="0" borderId="47" xfId="0" applyNumberFormat="1" applyFont="1" applyBorder="1" applyAlignment="1">
      <alignment horizontal="left" vertical="center" wrapText="1"/>
    </xf>
    <xf numFmtId="4" fontId="4" fillId="0" borderId="47" xfId="0" applyNumberFormat="1" applyFont="1" applyBorder="1"/>
    <xf numFmtId="4" fontId="0" fillId="0" borderId="43" xfId="0" applyNumberFormat="1" applyBorder="1"/>
    <xf numFmtId="4" fontId="0" fillId="0" borderId="16" xfId="0" applyNumberFormat="1" applyBorder="1" applyAlignment="1">
      <alignment vertical="center"/>
    </xf>
    <xf numFmtId="4" fontId="0" fillId="0" borderId="35" xfId="0" applyNumberFormat="1" applyBorder="1" applyAlignment="1">
      <alignment horizontal="left" vertical="center"/>
    </xf>
    <xf numFmtId="4" fontId="0" fillId="0" borderId="13" xfId="0" applyNumberFormat="1" applyBorder="1" applyAlignment="1">
      <alignment horizontal="left" vertical="center" wrapText="1"/>
    </xf>
    <xf numFmtId="4" fontId="0" fillId="0" borderId="14" xfId="0" applyNumberFormat="1" applyBorder="1" applyAlignment="1">
      <alignment wrapText="1"/>
    </xf>
    <xf numFmtId="4" fontId="0" fillId="0" borderId="36" xfId="0" applyNumberFormat="1" applyBorder="1" applyAlignment="1">
      <alignment vertical="center"/>
    </xf>
    <xf numFmtId="4" fontId="4" fillId="0" borderId="41" xfId="0" applyNumberFormat="1" applyFont="1" applyBorder="1" applyAlignment="1" applyProtection="1">
      <alignment wrapText="1"/>
      <protection locked="0"/>
    </xf>
    <xf numFmtId="4" fontId="4" fillId="0" borderId="42" xfId="0" applyNumberFormat="1" applyFont="1" applyBorder="1" applyAlignment="1">
      <alignment wrapText="1"/>
    </xf>
    <xf numFmtId="4" fontId="0" fillId="0" borderId="43" xfId="0" applyNumberFormat="1" applyBorder="1" applyAlignment="1">
      <alignment vertical="center"/>
    </xf>
    <xf numFmtId="4" fontId="0" fillId="0" borderId="55" xfId="0" applyNumberFormat="1" applyBorder="1" applyAlignment="1">
      <alignment vertical="center"/>
    </xf>
    <xf numFmtId="4" fontId="0" fillId="0" borderId="56" xfId="0" applyNumberFormat="1" applyBorder="1" applyAlignment="1">
      <alignment wrapText="1"/>
    </xf>
    <xf numFmtId="4" fontId="0" fillId="0" borderId="57" xfId="0" applyNumberFormat="1" applyBorder="1" applyAlignment="1">
      <alignment wrapText="1"/>
    </xf>
    <xf numFmtId="4" fontId="0" fillId="0" borderId="58" xfId="0" applyNumberFormat="1" applyBorder="1" applyAlignment="1">
      <alignment horizontal="right" vertical="center"/>
    </xf>
    <xf numFmtId="4" fontId="0" fillId="0" borderId="59" xfId="0" applyNumberFormat="1" applyBorder="1" applyAlignment="1">
      <alignment horizontal="right" vertical="center"/>
    </xf>
    <xf numFmtId="4" fontId="3" fillId="2" borderId="51" xfId="0" applyNumberFormat="1" applyFont="1" applyFill="1" applyBorder="1" applyAlignment="1">
      <alignment horizontal="right" vertical="center"/>
    </xf>
    <xf numFmtId="4" fontId="3" fillId="2" borderId="52" xfId="0" applyNumberFormat="1" applyFont="1" applyFill="1" applyBorder="1" applyAlignment="1">
      <alignment horizontal="right" vertical="center"/>
    </xf>
    <xf numFmtId="4" fontId="3" fillId="2" borderId="53" xfId="0" applyNumberFormat="1" applyFont="1" applyFill="1" applyBorder="1" applyAlignment="1">
      <alignment horizontal="right" vertical="center"/>
    </xf>
    <xf numFmtId="4" fontId="3" fillId="2" borderId="60" xfId="0" applyNumberFormat="1" applyFont="1" applyFill="1" applyBorder="1" applyAlignment="1">
      <alignment horizontal="right" vertical="center"/>
    </xf>
    <xf numFmtId="4" fontId="0" fillId="0" borderId="14" xfId="0" applyNumberFormat="1" applyBorder="1"/>
    <xf numFmtId="4" fontId="0" fillId="0" borderId="33" xfId="0" applyNumberFormat="1" applyBorder="1"/>
    <xf numFmtId="4" fontId="0" fillId="0" borderId="34" xfId="0" applyNumberFormat="1" applyBorder="1"/>
    <xf numFmtId="4" fontId="0" fillId="0" borderId="19" xfId="0" applyNumberFormat="1" applyBorder="1" applyAlignment="1">
      <alignment vertical="center"/>
    </xf>
    <xf numFmtId="4" fontId="0" fillId="2" borderId="50" xfId="0" applyNumberFormat="1" applyFill="1" applyBorder="1" applyAlignment="1">
      <alignment horizontal="left"/>
    </xf>
    <xf numFmtId="4" fontId="6" fillId="2" borderId="51" xfId="0" applyNumberFormat="1" applyFont="1" applyFill="1" applyBorder="1"/>
    <xf numFmtId="4" fontId="6" fillId="2" borderId="52" xfId="0" applyNumberFormat="1" applyFont="1" applyFill="1" applyBorder="1"/>
    <xf numFmtId="4" fontId="6" fillId="2" borderId="53" xfId="0" applyNumberFormat="1" applyFont="1" applyFill="1" applyBorder="1"/>
    <xf numFmtId="4" fontId="6" fillId="2" borderId="54" xfId="0" applyNumberFormat="1" applyFont="1" applyFill="1" applyBorder="1"/>
    <xf numFmtId="4" fontId="0" fillId="3" borderId="61" xfId="0" applyNumberFormat="1" applyFill="1" applyBorder="1" applyAlignment="1">
      <alignment horizontal="left"/>
    </xf>
    <xf numFmtId="4" fontId="0" fillId="3" borderId="4" xfId="0" applyNumberFormat="1" applyFill="1" applyBorder="1" applyAlignment="1">
      <alignment horizontal="left"/>
    </xf>
    <xf numFmtId="4" fontId="2" fillId="3" borderId="3" xfId="0" applyNumberFormat="1" applyFont="1" applyFill="1" applyBorder="1"/>
    <xf numFmtId="4" fontId="2" fillId="3" borderId="30" xfId="0" applyNumberFormat="1" applyFont="1" applyFill="1" applyBorder="1"/>
    <xf numFmtId="4" fontId="2" fillId="3" borderId="5" xfId="0" applyNumberFormat="1" applyFont="1" applyFill="1" applyBorder="1"/>
    <xf numFmtId="4" fontId="1" fillId="0" borderId="4" xfId="0" applyNumberFormat="1" applyFont="1" applyBorder="1" applyAlignment="1">
      <alignment horizontal="center" vertical="center" wrapText="1"/>
    </xf>
    <xf numFmtId="4" fontId="0" fillId="0" borderId="62" xfId="0" applyNumberFormat="1" applyBorder="1"/>
    <xf numFmtId="4" fontId="0" fillId="0" borderId="57" xfId="0" applyNumberFormat="1" applyBorder="1" applyProtection="1">
      <protection locked="0"/>
    </xf>
    <xf numFmtId="4" fontId="0" fillId="0" borderId="45" xfId="0" applyNumberFormat="1" applyBorder="1" applyProtection="1">
      <protection locked="0"/>
    </xf>
    <xf numFmtId="4" fontId="0" fillId="0" borderId="58" xfId="0" applyNumberFormat="1" applyBorder="1"/>
    <xf numFmtId="4" fontId="0" fillId="0" borderId="59" xfId="0" applyNumberFormat="1" applyBorder="1"/>
    <xf numFmtId="4" fontId="0" fillId="0" borderId="63" xfId="0" applyNumberFormat="1" applyBorder="1"/>
    <xf numFmtId="4" fontId="7" fillId="0" borderId="34" xfId="0" applyNumberFormat="1" applyFont="1" applyBorder="1" applyProtection="1">
      <protection locked="0"/>
    </xf>
    <xf numFmtId="4" fontId="4" fillId="0" borderId="45" xfId="0" applyNumberFormat="1" applyFont="1" applyBorder="1" applyProtection="1">
      <protection locked="0"/>
    </xf>
    <xf numFmtId="4" fontId="7" fillId="0" borderId="57" xfId="0" applyNumberFormat="1" applyFont="1" applyBorder="1" applyProtection="1">
      <protection locked="0"/>
    </xf>
    <xf numFmtId="4" fontId="1" fillId="2" borderId="32" xfId="0" applyNumberFormat="1" applyFont="1" applyFill="1" applyBorder="1" applyAlignment="1">
      <alignment horizontal="left"/>
    </xf>
    <xf numFmtId="4" fontId="5" fillId="2" borderId="64" xfId="0" applyNumberFormat="1" applyFont="1" applyFill="1" applyBorder="1"/>
    <xf numFmtId="4" fontId="3" fillId="2" borderId="58" xfId="0" applyNumberFormat="1" applyFont="1" applyFill="1" applyBorder="1"/>
    <xf numFmtId="4" fontId="3" fillId="2" borderId="59" xfId="0" applyNumberFormat="1" applyFont="1" applyFill="1" applyBorder="1"/>
    <xf numFmtId="4" fontId="0" fillId="0" borderId="62" xfId="0" applyNumberFormat="1" applyBorder="1" applyAlignment="1">
      <alignment horizontal="left" vertical="center"/>
    </xf>
    <xf numFmtId="4" fontId="0" fillId="0" borderId="34" xfId="0" applyNumberFormat="1" applyBorder="1" applyAlignment="1" applyProtection="1">
      <alignment horizontal="left" vertical="center" wrapText="1"/>
      <protection locked="0"/>
    </xf>
    <xf numFmtId="4" fontId="0" fillId="0" borderId="62" xfId="0" applyNumberFormat="1" applyBorder="1" applyProtection="1">
      <protection locked="0"/>
    </xf>
    <xf numFmtId="4" fontId="0" fillId="0" borderId="65" xfId="0" applyNumberFormat="1" applyBorder="1" applyAlignment="1" applyProtection="1">
      <alignment horizontal="left" vertical="center" wrapText="1"/>
      <protection locked="0"/>
    </xf>
    <xf numFmtId="4" fontId="1" fillId="2" borderId="50" xfId="0" applyNumberFormat="1" applyFont="1" applyFill="1" applyBorder="1" applyAlignment="1">
      <alignment horizontal="left"/>
    </xf>
    <xf numFmtId="4" fontId="1" fillId="0" borderId="13" xfId="0" applyNumberFormat="1" applyFont="1" applyBorder="1" applyAlignment="1">
      <alignment horizontal="left" wrapText="1"/>
    </xf>
    <xf numFmtId="4" fontId="0" fillId="0" borderId="0" xfId="0" applyNumberFormat="1" applyAlignment="1">
      <alignment horizontal="left" wrapText="1"/>
    </xf>
    <xf numFmtId="4" fontId="0" fillId="0" borderId="14" xfId="0" applyNumberFormat="1" applyBorder="1" applyAlignment="1">
      <alignment horizontal="left" wrapText="1"/>
    </xf>
    <xf numFmtId="4" fontId="1" fillId="0" borderId="41" xfId="0" applyNumberFormat="1" applyFont="1" applyBorder="1" applyAlignment="1">
      <alignment horizontal="left"/>
    </xf>
    <xf numFmtId="4" fontId="0" fillId="0" borderId="47" xfId="0" applyNumberFormat="1" applyBorder="1" applyAlignment="1">
      <alignment horizontal="left"/>
    </xf>
    <xf numFmtId="4" fontId="0" fillId="0" borderId="42" xfId="0" applyNumberFormat="1" applyBorder="1" applyAlignment="1">
      <alignment horizontal="left"/>
    </xf>
    <xf numFmtId="4" fontId="0" fillId="0" borderId="57" xfId="0" applyNumberFormat="1" applyBorder="1"/>
    <xf numFmtId="4" fontId="1" fillId="3" borderId="7" xfId="0" applyNumberFormat="1" applyFont="1" applyFill="1" applyBorder="1" applyAlignment="1">
      <alignment horizontal="left"/>
    </xf>
    <xf numFmtId="4" fontId="3" fillId="3" borderId="25" xfId="0" applyNumberFormat="1" applyFont="1" applyFill="1" applyBorder="1" applyAlignment="1">
      <alignment horizontal="left"/>
    </xf>
    <xf numFmtId="4" fontId="5" fillId="3" borderId="26" xfId="0" applyNumberFormat="1" applyFont="1" applyFill="1" applyBorder="1"/>
    <xf numFmtId="4" fontId="2" fillId="3" borderId="66" xfId="0" applyNumberFormat="1" applyFont="1" applyFill="1" applyBorder="1"/>
    <xf numFmtId="4" fontId="2" fillId="3" borderId="29" xfId="0" applyNumberFormat="1" applyFont="1" applyFill="1" applyBorder="1"/>
    <xf numFmtId="4" fontId="1" fillId="0" borderId="3" xfId="0" applyNumberFormat="1" applyFont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left"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4" fontId="6" fillId="0" borderId="33" xfId="0" applyNumberFormat="1" applyFont="1" applyBorder="1"/>
    <xf numFmtId="4" fontId="6" fillId="0" borderId="0" xfId="0" applyNumberFormat="1" applyFont="1" applyAlignment="1">
      <alignment horizontal="left"/>
    </xf>
    <xf numFmtId="4" fontId="0" fillId="0" borderId="67" xfId="0" applyNumberFormat="1" applyBorder="1"/>
    <xf numFmtId="4" fontId="0" fillId="0" borderId="68" xfId="0" applyNumberFormat="1" applyBorder="1"/>
    <xf numFmtId="4" fontId="4" fillId="4" borderId="69" xfId="0" applyNumberFormat="1" applyFont="1" applyFill="1" applyBorder="1" applyAlignment="1" applyProtection="1">
      <alignment horizontal="right" vertical="center"/>
      <protection locked="0"/>
    </xf>
    <xf numFmtId="4" fontId="0" fillId="0" borderId="70" xfId="0" applyNumberFormat="1" applyBorder="1" applyAlignment="1">
      <alignment horizontal="right" vertical="center"/>
    </xf>
    <xf numFmtId="4" fontId="0" fillId="0" borderId="56" xfId="0" applyNumberFormat="1" applyBorder="1"/>
    <xf numFmtId="4" fontId="0" fillId="0" borderId="55" xfId="0" applyNumberFormat="1" applyBorder="1"/>
    <xf numFmtId="4" fontId="4" fillId="0" borderId="45" xfId="0" applyNumberFormat="1" applyFont="1" applyBorder="1" applyAlignment="1" applyProtection="1">
      <alignment horizontal="right" vertical="center"/>
      <protection locked="0"/>
    </xf>
    <xf numFmtId="4" fontId="0" fillId="0" borderId="63" xfId="0" applyNumberFormat="1" applyBorder="1" applyAlignment="1">
      <alignment horizontal="right" vertical="center"/>
    </xf>
    <xf numFmtId="4" fontId="0" fillId="0" borderId="15" xfId="0" applyNumberFormat="1" applyBorder="1"/>
    <xf numFmtId="4" fontId="4" fillId="4" borderId="38" xfId="0" applyNumberFormat="1" applyFont="1" applyFill="1" applyBorder="1" applyAlignment="1" applyProtection="1">
      <alignment horizontal="right" vertical="center"/>
      <protection locked="0"/>
    </xf>
    <xf numFmtId="4" fontId="1" fillId="0" borderId="3" xfId="0" applyNumberFormat="1" applyFont="1" applyBorder="1" applyAlignment="1">
      <alignment horizontal="left"/>
    </xf>
    <xf numFmtId="4" fontId="1" fillId="0" borderId="4" xfId="0" applyNumberFormat="1" applyFont="1" applyBorder="1" applyAlignment="1">
      <alignment horizontal="left"/>
    </xf>
    <xf numFmtId="4" fontId="3" fillId="0" borderId="20" xfId="0" applyNumberFormat="1" applyFont="1" applyBorder="1" applyAlignment="1">
      <alignment horizontal="right" vertical="center"/>
    </xf>
    <xf numFmtId="4" fontId="3" fillId="0" borderId="21" xfId="0" applyNumberFormat="1" applyFont="1" applyBorder="1" applyAlignment="1">
      <alignment horizontal="right" vertical="center"/>
    </xf>
    <xf numFmtId="4" fontId="3" fillId="0" borderId="22" xfId="0" applyNumberFormat="1" applyFont="1" applyBorder="1" applyAlignment="1">
      <alignment horizontal="right" vertical="center"/>
    </xf>
    <xf numFmtId="4" fontId="3" fillId="0" borderId="23" xfId="0" applyNumberFormat="1" applyFont="1" applyBorder="1" applyAlignment="1">
      <alignment horizontal="right" vertical="center"/>
    </xf>
    <xf numFmtId="4" fontId="0" fillId="0" borderId="13" xfId="0" applyNumberFormat="1" applyBorder="1"/>
    <xf numFmtId="4" fontId="0" fillId="0" borderId="13" xfId="0" applyNumberFormat="1" applyBorder="1" applyAlignment="1">
      <alignment horizontal="left"/>
    </xf>
    <xf numFmtId="4" fontId="0" fillId="0" borderId="0" xfId="0" applyNumberFormat="1" applyAlignment="1" applyProtection="1">
      <alignment horizontal="right" vertical="center"/>
      <protection locked="0"/>
    </xf>
    <xf numFmtId="4" fontId="0" fillId="0" borderId="0" xfId="0" applyNumberFormat="1" applyAlignment="1">
      <alignment horizontal="right" vertical="center"/>
    </xf>
    <xf numFmtId="4" fontId="0" fillId="0" borderId="14" xfId="0" applyNumberFormat="1" applyBorder="1" applyAlignment="1">
      <alignment horizontal="right" vertical="center"/>
    </xf>
    <xf numFmtId="4" fontId="0" fillId="0" borderId="69" xfId="0" applyNumberFormat="1" applyBorder="1"/>
    <xf numFmtId="4" fontId="0" fillId="0" borderId="71" xfId="0" applyNumberFormat="1" applyBorder="1" applyAlignment="1">
      <alignment horizontal="left"/>
    </xf>
    <xf numFmtId="4" fontId="4" fillId="4" borderId="71" xfId="0" applyNumberFormat="1" applyFont="1" applyFill="1" applyBorder="1" applyAlignment="1" applyProtection="1">
      <alignment horizontal="right" vertical="center"/>
      <protection locked="0"/>
    </xf>
    <xf numFmtId="4" fontId="0" fillId="0" borderId="71" xfId="0" applyNumberFormat="1" applyBorder="1" applyAlignment="1">
      <alignment horizontal="right" vertical="center"/>
    </xf>
    <xf numFmtId="4" fontId="0" fillId="0" borderId="72" xfId="0" applyNumberFormat="1" applyBorder="1" applyAlignment="1">
      <alignment horizontal="left"/>
    </xf>
    <xf numFmtId="4" fontId="0" fillId="0" borderId="72" xfId="0" applyNumberFormat="1" applyBorder="1" applyAlignment="1" applyProtection="1">
      <alignment horizontal="right" vertical="center"/>
      <protection locked="0"/>
    </xf>
    <xf numFmtId="4" fontId="0" fillId="0" borderId="72" xfId="0" applyNumberFormat="1" applyBorder="1" applyAlignment="1">
      <alignment horizontal="right" vertical="center"/>
    </xf>
    <xf numFmtId="4" fontId="0" fillId="0" borderId="20" xfId="0" applyNumberFormat="1" applyBorder="1" applyAlignment="1">
      <alignment horizontal="right" vertical="center"/>
    </xf>
    <xf numFmtId="4" fontId="0" fillId="0" borderId="21" xfId="0" applyNumberFormat="1" applyBorder="1" applyAlignment="1">
      <alignment horizontal="right" vertical="center"/>
    </xf>
    <xf numFmtId="4" fontId="0" fillId="0" borderId="22" xfId="0" applyNumberFormat="1" applyBorder="1" applyAlignment="1">
      <alignment horizontal="right" vertical="center"/>
    </xf>
    <xf numFmtId="4" fontId="0" fillId="0" borderId="23" xfId="0" applyNumberFormat="1" applyBorder="1" applyAlignment="1">
      <alignment horizontal="right" vertical="center"/>
    </xf>
    <xf numFmtId="4" fontId="6" fillId="0" borderId="20" xfId="0" applyNumberFormat="1" applyFont="1" applyBorder="1" applyAlignment="1">
      <alignment horizontal="right" vertical="center"/>
    </xf>
    <xf numFmtId="4" fontId="6" fillId="0" borderId="21" xfId="0" applyNumberFormat="1" applyFont="1" applyBorder="1" applyAlignment="1">
      <alignment horizontal="right" vertical="center"/>
    </xf>
    <xf numFmtId="4" fontId="6" fillId="0" borderId="22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4" fontId="0" fillId="0" borderId="35" xfId="0" applyNumberFormat="1" applyBorder="1" applyAlignment="1">
      <alignment horizontal="left" vertical="center" wrapText="1"/>
    </xf>
    <xf numFmtId="4" fontId="0" fillId="0" borderId="43" xfId="0" applyNumberFormat="1" applyBorder="1" applyAlignment="1" applyProtection="1">
      <alignment horizontal="right" vertical="center"/>
      <protection locked="0"/>
    </xf>
    <xf numFmtId="4" fontId="0" fillId="0" borderId="41" xfId="0" applyNumberFormat="1" applyBorder="1" applyAlignment="1">
      <alignment horizontal="left" vertical="center" wrapText="1"/>
    </xf>
    <xf numFmtId="4" fontId="0" fillId="0" borderId="36" xfId="0" applyNumberFormat="1" applyBorder="1" applyAlignment="1" applyProtection="1">
      <alignment horizontal="right" vertical="center"/>
      <protection locked="0"/>
    </xf>
    <xf numFmtId="4" fontId="0" fillId="0" borderId="40" xfId="0" applyNumberFormat="1" applyBorder="1" applyAlignment="1">
      <alignment horizontal="left" vertical="center" wrapText="1"/>
    </xf>
    <xf numFmtId="4" fontId="0" fillId="0" borderId="62" xfId="0" applyNumberFormat="1" applyBorder="1" applyAlignment="1" applyProtection="1">
      <alignment horizontal="right" vertical="center"/>
      <protection locked="0"/>
    </xf>
    <xf numFmtId="4" fontId="4" fillId="4" borderId="16" xfId="0" applyNumberFormat="1" applyFont="1" applyFill="1" applyBorder="1" applyAlignment="1" applyProtection="1">
      <alignment horizontal="right" vertical="center"/>
      <protection locked="0"/>
    </xf>
    <xf numFmtId="4" fontId="6" fillId="0" borderId="23" xfId="0" applyNumberFormat="1" applyFont="1" applyBorder="1" applyAlignment="1">
      <alignment horizontal="right" vertical="center"/>
    </xf>
    <xf numFmtId="4" fontId="6" fillId="0" borderId="13" xfId="0" applyNumberFormat="1" applyFont="1" applyBorder="1" applyAlignment="1">
      <alignment horizontal="left"/>
    </xf>
    <xf numFmtId="4" fontId="4" fillId="0" borderId="72" xfId="0" applyNumberFormat="1" applyFont="1" applyBorder="1" applyAlignment="1" applyProtection="1">
      <alignment horizontal="right" vertical="center"/>
      <protection locked="0"/>
    </xf>
    <xf numFmtId="4" fontId="8" fillId="2" borderId="20" xfId="0" applyNumberFormat="1" applyFont="1" applyFill="1" applyBorder="1" applyAlignment="1">
      <alignment horizontal="right" vertical="center"/>
    </xf>
    <xf numFmtId="4" fontId="6" fillId="2" borderId="21" xfId="0" applyNumberFormat="1" applyFont="1" applyFill="1" applyBorder="1" applyAlignment="1">
      <alignment horizontal="right" vertical="center"/>
    </xf>
    <xf numFmtId="4" fontId="6" fillId="2" borderId="22" xfId="0" applyNumberFormat="1" applyFont="1" applyFill="1" applyBorder="1" applyAlignment="1">
      <alignment horizontal="right" vertical="center"/>
    </xf>
    <xf numFmtId="4" fontId="6" fillId="2" borderId="23" xfId="0" applyNumberFormat="1" applyFont="1" applyFill="1" applyBorder="1" applyAlignment="1">
      <alignment horizontal="right" vertical="center"/>
    </xf>
    <xf numFmtId="4" fontId="6" fillId="0" borderId="0" xfId="0" applyNumberFormat="1" applyFont="1"/>
    <xf numFmtId="4" fontId="0" fillId="0" borderId="20" xfId="0" applyNumberFormat="1" applyBorder="1" applyAlignment="1">
      <alignment horizontal="left" vertical="center"/>
    </xf>
    <xf numFmtId="4" fontId="0" fillId="0" borderId="30" xfId="0" applyNumberFormat="1" applyBorder="1" applyAlignment="1">
      <alignment horizontal="left" wrapText="1"/>
    </xf>
    <xf numFmtId="4" fontId="0" fillId="0" borderId="30" xfId="0" applyNumberFormat="1" applyBorder="1" applyAlignment="1" applyProtection="1">
      <alignment horizontal="right" vertical="center"/>
      <protection locked="0"/>
    </xf>
    <xf numFmtId="4" fontId="0" fillId="0" borderId="30" xfId="0" applyNumberFormat="1" applyBorder="1" applyAlignment="1">
      <alignment horizontal="right" vertical="center"/>
    </xf>
    <xf numFmtId="4" fontId="6" fillId="2" borderId="20" xfId="0" applyNumberFormat="1" applyFont="1" applyFill="1" applyBorder="1" applyAlignment="1">
      <alignment horizontal="right" vertical="center"/>
    </xf>
    <xf numFmtId="4" fontId="0" fillId="0" borderId="26" xfId="0" applyNumberFormat="1" applyBorder="1" applyProtection="1">
      <protection locked="0"/>
    </xf>
    <xf numFmtId="4" fontId="0" fillId="0" borderId="27" xfId="0" applyNumberFormat="1" applyBorder="1" applyAlignment="1">
      <alignment horizontal="right"/>
    </xf>
    <xf numFmtId="4" fontId="0" fillId="0" borderId="28" xfId="0" applyNumberFormat="1" applyBorder="1" applyAlignment="1">
      <alignment horizontal="right"/>
    </xf>
    <xf numFmtId="4" fontId="0" fillId="0" borderId="29" xfId="0" applyNumberFormat="1" applyBorder="1"/>
    <xf numFmtId="4" fontId="0" fillId="0" borderId="16" xfId="0" applyNumberFormat="1" applyBorder="1" applyProtection="1">
      <protection locked="0"/>
    </xf>
    <xf numFmtId="4" fontId="0" fillId="0" borderId="58" xfId="0" applyNumberFormat="1" applyBorder="1" applyAlignment="1">
      <alignment horizontal="right"/>
    </xf>
    <xf numFmtId="4" fontId="0" fillId="0" borderId="59" xfId="0" applyNumberFormat="1" applyBorder="1" applyAlignment="1">
      <alignment horizontal="right"/>
    </xf>
    <xf numFmtId="4" fontId="0" fillId="0" borderId="19" xfId="0" applyNumberFormat="1" applyBorder="1"/>
    <xf numFmtId="4" fontId="0" fillId="0" borderId="0" xfId="0" applyNumberFormat="1" applyAlignment="1">
      <alignment horizontal="center" wrapText="1"/>
    </xf>
    <xf numFmtId="4" fontId="0" fillId="0" borderId="55" xfId="0" applyNumberFormat="1" applyBorder="1" applyAlignment="1">
      <alignment wrapText="1"/>
    </xf>
    <xf numFmtId="4" fontId="4" fillId="0" borderId="16" xfId="0" applyNumberFormat="1" applyFont="1" applyBorder="1" applyProtection="1">
      <protection locked="0"/>
    </xf>
    <xf numFmtId="4" fontId="0" fillId="0" borderId="72" xfId="0" applyNumberFormat="1" applyBorder="1" applyAlignment="1">
      <alignment horizontal="right"/>
    </xf>
    <xf numFmtId="4" fontId="0" fillId="0" borderId="60" xfId="0" applyNumberFormat="1" applyBorder="1"/>
    <xf numFmtId="4" fontId="0" fillId="0" borderId="48" xfId="0" applyNumberFormat="1" applyBorder="1" applyAlignment="1">
      <alignment vertical="center" wrapText="1"/>
    </xf>
    <xf numFmtId="4" fontId="0" fillId="4" borderId="48" xfId="0" applyNumberFormat="1" applyFill="1" applyBorder="1" applyAlignment="1" applyProtection="1">
      <alignment vertical="center"/>
      <protection locked="0"/>
    </xf>
    <xf numFmtId="4" fontId="0" fillId="0" borderId="49" xfId="0" applyNumberFormat="1" applyBorder="1" applyAlignment="1">
      <alignment horizontal="right" vertical="center"/>
    </xf>
    <xf numFmtId="4" fontId="0" fillId="0" borderId="50" xfId="0" applyNumberFormat="1" applyBorder="1" applyAlignment="1">
      <alignment vertical="center"/>
    </xf>
    <xf numFmtId="4" fontId="6" fillId="2" borderId="20" xfId="0" applyNumberFormat="1" applyFont="1" applyFill="1" applyBorder="1"/>
    <xf numFmtId="4" fontId="6" fillId="2" borderId="30" xfId="0" applyNumberFormat="1" applyFont="1" applyFill="1" applyBorder="1"/>
    <xf numFmtId="4" fontId="6" fillId="2" borderId="23" xfId="0" applyNumberFormat="1" applyFont="1" applyFill="1" applyBorder="1"/>
    <xf numFmtId="4" fontId="0" fillId="0" borderId="2" xfId="0" applyNumberFormat="1" applyBorder="1" applyAlignment="1">
      <alignment vertical="center"/>
    </xf>
    <xf numFmtId="4" fontId="0" fillId="0" borderId="7" xfId="0" applyNumberFormat="1" applyBorder="1" applyAlignment="1">
      <alignment vertical="center" wrapText="1"/>
    </xf>
    <xf numFmtId="4" fontId="0" fillId="0" borderId="26" xfId="0" applyNumberFormat="1" applyBorder="1" applyAlignment="1" applyProtection="1">
      <alignment vertical="center"/>
      <protection locked="0"/>
    </xf>
    <xf numFmtId="4" fontId="0" fillId="0" borderId="29" xfId="0" applyNumberFormat="1" applyBorder="1" applyAlignment="1">
      <alignment vertical="center"/>
    </xf>
    <xf numFmtId="4" fontId="0" fillId="0" borderId="33" xfId="0" applyNumberFormat="1" applyBorder="1" applyAlignment="1">
      <alignment vertical="center" wrapText="1"/>
    </xf>
    <xf numFmtId="4" fontId="0" fillId="0" borderId="16" xfId="0" applyNumberFormat="1" applyBorder="1" applyAlignment="1" applyProtection="1">
      <alignment vertical="center"/>
      <protection locked="0"/>
    </xf>
    <xf numFmtId="4" fontId="0" fillId="0" borderId="60" xfId="0" applyNumberFormat="1" applyBorder="1" applyAlignment="1">
      <alignment vertical="center"/>
    </xf>
    <xf numFmtId="4" fontId="0" fillId="0" borderId="60" xfId="0" applyNumberFormat="1" applyBorder="1" applyAlignment="1">
      <alignment vertical="center" wrapText="1"/>
    </xf>
    <xf numFmtId="4" fontId="0" fillId="0" borderId="51" xfId="0" applyNumberFormat="1" applyBorder="1" applyAlignment="1" applyProtection="1">
      <alignment vertical="center"/>
      <protection locked="0"/>
    </xf>
    <xf numFmtId="4" fontId="0" fillId="0" borderId="52" xfId="0" applyNumberFormat="1" applyBorder="1" applyAlignment="1">
      <alignment horizontal="right" vertical="center"/>
    </xf>
    <xf numFmtId="4" fontId="0" fillId="0" borderId="53" xfId="0" applyNumberFormat="1" applyBorder="1" applyAlignment="1">
      <alignment horizontal="right" vertical="center"/>
    </xf>
    <xf numFmtId="4" fontId="0" fillId="0" borderId="54" xfId="0" applyNumberFormat="1" applyBorder="1" applyAlignment="1">
      <alignment vertical="center"/>
    </xf>
    <xf numFmtId="4" fontId="0" fillId="0" borderId="15" xfId="0" applyNumberFormat="1" applyBorder="1" applyAlignment="1">
      <alignment horizontal="center" vertical="center"/>
    </xf>
    <xf numFmtId="4" fontId="9" fillId="0" borderId="37" xfId="0" applyNumberFormat="1" applyFont="1" applyBorder="1" applyAlignment="1">
      <alignment horizontal="left"/>
    </xf>
    <xf numFmtId="4" fontId="9" fillId="0" borderId="0" xfId="0" applyNumberFormat="1" applyFont="1" applyAlignment="1">
      <alignment horizontal="left"/>
    </xf>
    <xf numFmtId="4" fontId="9" fillId="0" borderId="14" xfId="0" applyNumberFormat="1" applyFont="1" applyBorder="1" applyAlignment="1">
      <alignment horizontal="left"/>
    </xf>
    <xf numFmtId="4" fontId="0" fillId="0" borderId="68" xfId="0" applyNumberFormat="1" applyBorder="1" applyAlignment="1">
      <alignment vertical="center"/>
    </xf>
    <xf numFmtId="4" fontId="0" fillId="0" borderId="69" xfId="0" applyNumberFormat="1" applyBorder="1" applyAlignment="1">
      <alignment horizontal="left" vertical="center" wrapText="1"/>
    </xf>
    <xf numFmtId="4" fontId="0" fillId="4" borderId="0" xfId="0" applyNumberFormat="1" applyFill="1"/>
    <xf numFmtId="4" fontId="0" fillId="0" borderId="48" xfId="0" applyNumberFormat="1" applyBorder="1" applyAlignment="1">
      <alignment horizontal="left" vertical="center" wrapText="1"/>
    </xf>
    <xf numFmtId="4" fontId="4" fillId="4" borderId="64" xfId="0" applyNumberFormat="1" applyFont="1" applyFill="1" applyBorder="1" applyAlignment="1" applyProtection="1">
      <alignment horizontal="right" vertical="center"/>
      <protection locked="0"/>
    </xf>
    <xf numFmtId="4" fontId="0" fillId="0" borderId="54" xfId="0" applyNumberFormat="1" applyBorder="1" applyAlignment="1">
      <alignment horizontal="right" vertical="center"/>
    </xf>
    <xf numFmtId="4" fontId="6" fillId="0" borderId="71" xfId="0" applyNumberFormat="1" applyFont="1" applyBorder="1" applyAlignment="1">
      <alignment horizontal="right" vertical="center"/>
    </xf>
    <xf numFmtId="4" fontId="6" fillId="0" borderId="70" xfId="0" applyNumberFormat="1" applyFont="1" applyBorder="1" applyAlignment="1">
      <alignment horizontal="right" vertical="center"/>
    </xf>
    <xf numFmtId="4" fontId="6" fillId="0" borderId="51" xfId="0" applyNumberFormat="1" applyFont="1" applyBorder="1" applyAlignment="1" applyProtection="1">
      <alignment horizontal="right" vertical="center"/>
      <protection locked="0"/>
    </xf>
    <xf numFmtId="4" fontId="6" fillId="0" borderId="52" xfId="0" applyNumberFormat="1" applyFont="1" applyBorder="1" applyAlignment="1">
      <alignment horizontal="right" vertical="center"/>
    </xf>
    <xf numFmtId="4" fontId="6" fillId="0" borderId="53" xfId="0" applyNumberFormat="1" applyFont="1" applyBorder="1" applyAlignment="1">
      <alignment horizontal="right" vertical="center"/>
    </xf>
    <xf numFmtId="4" fontId="6" fillId="0" borderId="54" xfId="0" applyNumberFormat="1" applyFont="1" applyBorder="1" applyAlignment="1">
      <alignment horizontal="right" vertical="center"/>
    </xf>
    <xf numFmtId="4" fontId="6" fillId="2" borderId="21" xfId="0" applyNumberFormat="1" applyFont="1" applyFill="1" applyBorder="1"/>
    <xf numFmtId="4" fontId="6" fillId="2" borderId="22" xfId="0" applyNumberFormat="1" applyFont="1" applyFill="1" applyBorder="1"/>
    <xf numFmtId="4" fontId="2" fillId="3" borderId="21" xfId="0" applyNumberFormat="1" applyFont="1" applyFill="1" applyBorder="1"/>
    <xf numFmtId="4" fontId="2" fillId="3" borderId="22" xfId="0" applyNumberFormat="1" applyFont="1" applyFill="1" applyBorder="1"/>
    <xf numFmtId="4" fontId="2" fillId="3" borderId="23" xfId="0" applyNumberFormat="1" applyFont="1" applyFill="1" applyBorder="1"/>
    <xf numFmtId="4" fontId="4" fillId="4" borderId="0" xfId="0" applyNumberFormat="1" applyFont="1" applyFill="1"/>
    <xf numFmtId="4" fontId="1" fillId="0" borderId="3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center" wrapText="1"/>
    </xf>
    <xf numFmtId="4" fontId="2" fillId="0" borderId="13" xfId="0" applyNumberFormat="1" applyFont="1" applyBorder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4" fontId="0" fillId="0" borderId="13" xfId="0" applyNumberFormat="1" applyBorder="1" applyAlignment="1">
      <alignment vertical="center" wrapText="1"/>
    </xf>
    <xf numFmtId="4" fontId="0" fillId="0" borderId="0" xfId="0" applyNumberFormat="1" applyAlignment="1">
      <alignment vertical="center" wrapText="1"/>
    </xf>
    <xf numFmtId="4" fontId="0" fillId="0" borderId="14" xfId="0" applyNumberFormat="1" applyBorder="1" applyAlignment="1">
      <alignment vertical="center" wrapText="1"/>
    </xf>
    <xf numFmtId="4" fontId="4" fillId="0" borderId="69" xfId="0" applyNumberFormat="1" applyFont="1" applyBorder="1" applyAlignment="1" applyProtection="1">
      <alignment horizontal="right" vertical="center"/>
      <protection locked="0"/>
    </xf>
    <xf numFmtId="4" fontId="0" fillId="0" borderId="45" xfId="0" applyNumberFormat="1" applyBorder="1" applyAlignment="1" applyProtection="1">
      <alignment horizontal="right" vertical="center"/>
      <protection locked="0"/>
    </xf>
    <xf numFmtId="4" fontId="0" fillId="0" borderId="48" xfId="0" applyNumberFormat="1" applyBorder="1"/>
    <xf numFmtId="4" fontId="0" fillId="0" borderId="73" xfId="0" applyNumberFormat="1" applyBorder="1" applyAlignment="1" applyProtection="1">
      <alignment horizontal="right" vertical="center"/>
      <protection locked="0"/>
    </xf>
    <xf numFmtId="4" fontId="0" fillId="2" borderId="20" xfId="0" applyNumberFormat="1" applyFill="1" applyBorder="1" applyAlignment="1">
      <alignment horizontal="right" vertical="center"/>
    </xf>
    <xf numFmtId="4" fontId="0" fillId="2" borderId="21" xfId="0" applyNumberFormat="1" applyFill="1" applyBorder="1" applyAlignment="1">
      <alignment horizontal="right" vertical="center"/>
    </xf>
    <xf numFmtId="4" fontId="0" fillId="2" borderId="22" xfId="0" applyNumberFormat="1" applyFill="1" applyBorder="1" applyAlignment="1">
      <alignment horizontal="right" vertical="center"/>
    </xf>
    <xf numFmtId="4" fontId="0" fillId="2" borderId="23" xfId="0" applyNumberFormat="1" applyFill="1" applyBorder="1" applyAlignment="1">
      <alignment horizontal="right" vertical="center"/>
    </xf>
    <xf numFmtId="4" fontId="0" fillId="2" borderId="20" xfId="0" applyNumberFormat="1" applyFill="1" applyBorder="1" applyAlignment="1" applyProtection="1">
      <alignment horizontal="right" vertical="center"/>
      <protection locked="0"/>
    </xf>
    <xf numFmtId="4" fontId="2" fillId="3" borderId="20" xfId="0" applyNumberFormat="1" applyFont="1" applyFill="1" applyBorder="1" applyAlignment="1">
      <alignment horizontal="right" vertical="center"/>
    </xf>
    <xf numFmtId="4" fontId="2" fillId="3" borderId="21" xfId="0" applyNumberFormat="1" applyFont="1" applyFill="1" applyBorder="1" applyAlignment="1">
      <alignment horizontal="right" vertical="center"/>
    </xf>
    <xf numFmtId="4" fontId="2" fillId="3" borderId="22" xfId="0" applyNumberFormat="1" applyFont="1" applyFill="1" applyBorder="1" applyAlignment="1">
      <alignment horizontal="right" vertical="center"/>
    </xf>
    <xf numFmtId="4" fontId="2" fillId="3" borderId="23" xfId="0" applyNumberFormat="1" applyFont="1" applyFill="1" applyBorder="1" applyAlignment="1">
      <alignment horizontal="right" vertical="center"/>
    </xf>
    <xf numFmtId="4" fontId="1" fillId="0" borderId="4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31" xfId="0" applyNumberFormat="1" applyFont="1" applyBorder="1" applyAlignment="1">
      <alignment horizontal="left"/>
    </xf>
    <xf numFmtId="4" fontId="1" fillId="0" borderId="74" xfId="0" applyNumberFormat="1" applyFont="1" applyBorder="1" applyAlignment="1">
      <alignment horizontal="left"/>
    </xf>
    <xf numFmtId="4" fontId="1" fillId="0" borderId="32" xfId="0" applyNumberFormat="1" applyFont="1" applyBorder="1" applyAlignment="1">
      <alignment horizontal="left"/>
    </xf>
    <xf numFmtId="4" fontId="7" fillId="0" borderId="67" xfId="0" applyNumberFormat="1" applyFont="1" applyBorder="1"/>
    <xf numFmtId="4" fontId="7" fillId="0" borderId="68" xfId="0" applyNumberFormat="1" applyFont="1" applyBorder="1"/>
    <xf numFmtId="4" fontId="0" fillId="0" borderId="28" xfId="0" applyNumberFormat="1" applyBorder="1" applyAlignment="1" applyProtection="1">
      <alignment horizontal="right" vertical="center"/>
      <protection locked="0"/>
    </xf>
    <xf numFmtId="4" fontId="7" fillId="0" borderId="41" xfId="0" applyNumberFormat="1" applyFont="1" applyBorder="1" applyAlignment="1">
      <alignment vertical="center"/>
    </xf>
    <xf numFmtId="4" fontId="0" fillId="0" borderId="55" xfId="0" applyNumberFormat="1" applyBorder="1" applyAlignment="1">
      <alignment horizontal="left" vertical="center" wrapText="1"/>
    </xf>
    <xf numFmtId="4" fontId="0" fillId="0" borderId="38" xfId="0" applyNumberFormat="1" applyBorder="1" applyAlignment="1" applyProtection="1">
      <alignment horizontal="right" vertical="center"/>
      <protection locked="0"/>
    </xf>
    <xf numFmtId="4" fontId="0" fillId="2" borderId="3" xfId="0" applyNumberFormat="1" applyFill="1" applyBorder="1" applyAlignment="1">
      <alignment horizontal="right" vertical="center"/>
    </xf>
    <xf numFmtId="4" fontId="4" fillId="0" borderId="24" xfId="0" applyNumberFormat="1" applyFont="1" applyBorder="1"/>
    <xf numFmtId="4" fontId="2" fillId="0" borderId="31" xfId="0" applyNumberFormat="1" applyFont="1" applyBorder="1" applyAlignment="1">
      <alignment vertical="center" wrapText="1"/>
    </xf>
    <xf numFmtId="4" fontId="2" fillId="0" borderId="74" xfId="0" applyNumberFormat="1" applyFont="1" applyBorder="1" applyAlignment="1">
      <alignment vertical="center" wrapText="1"/>
    </xf>
    <xf numFmtId="4" fontId="2" fillId="0" borderId="32" xfId="0" applyNumberFormat="1" applyFont="1" applyBorder="1" applyAlignment="1">
      <alignment vertical="center" wrapText="1"/>
    </xf>
    <xf numFmtId="4" fontId="7" fillId="0" borderId="2" xfId="0" applyNumberFormat="1" applyFont="1" applyBorder="1" applyAlignment="1">
      <alignment vertical="center"/>
    </xf>
    <xf numFmtId="4" fontId="0" fillId="0" borderId="75" xfId="0" applyNumberFormat="1" applyBorder="1" applyAlignment="1">
      <alignment horizontal="right" vertical="center"/>
    </xf>
    <xf numFmtId="4" fontId="0" fillId="0" borderId="76" xfId="0" applyNumberFormat="1" applyBorder="1" applyAlignment="1">
      <alignment horizontal="right" vertical="center"/>
    </xf>
    <xf numFmtId="4" fontId="7" fillId="0" borderId="40" xfId="0" applyNumberFormat="1" applyFont="1" applyBorder="1" applyAlignment="1">
      <alignment vertical="center"/>
    </xf>
    <xf numFmtId="4" fontId="0" fillId="0" borderId="68" xfId="0" applyNumberFormat="1" applyBorder="1" applyAlignment="1">
      <alignment horizontal="left" vertical="center" wrapText="1"/>
    </xf>
    <xf numFmtId="4" fontId="0" fillId="0" borderId="74" xfId="0" applyNumberFormat="1" applyBorder="1" applyAlignment="1">
      <alignment horizontal="left"/>
    </xf>
    <xf numFmtId="4" fontId="0" fillId="0" borderId="32" xfId="0" applyNumberFormat="1" applyBorder="1" applyAlignment="1">
      <alignment horizontal="left"/>
    </xf>
    <xf numFmtId="4" fontId="0" fillId="0" borderId="37" xfId="0" applyNumberFormat="1" applyBorder="1" applyAlignment="1">
      <alignment horizontal="center" vertical="center"/>
    </xf>
    <xf numFmtId="4" fontId="0" fillId="0" borderId="38" xfId="0" applyNumberFormat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left"/>
    </xf>
    <xf numFmtId="4" fontId="1" fillId="4" borderId="4" xfId="0" applyNumberFormat="1" applyFont="1" applyFill="1" applyBorder="1" applyAlignment="1">
      <alignment horizontal="left"/>
    </xf>
    <xf numFmtId="4" fontId="0" fillId="4" borderId="20" xfId="0" applyNumberFormat="1" applyFill="1" applyBorder="1" applyAlignment="1">
      <alignment horizontal="right" vertical="center"/>
    </xf>
    <xf numFmtId="4" fontId="0" fillId="4" borderId="21" xfId="0" applyNumberFormat="1" applyFill="1" applyBorder="1" applyAlignment="1">
      <alignment horizontal="right" vertical="center"/>
    </xf>
    <xf numFmtId="4" fontId="0" fillId="4" borderId="22" xfId="0" applyNumberFormat="1" applyFill="1" applyBorder="1" applyAlignment="1">
      <alignment horizontal="right" vertical="center"/>
    </xf>
    <xf numFmtId="4" fontId="0" fillId="4" borderId="23" xfId="0" applyNumberFormat="1" applyFill="1" applyBorder="1" applyAlignment="1">
      <alignment horizontal="right" vertical="center"/>
    </xf>
    <xf numFmtId="4" fontId="2" fillId="4" borderId="30" xfId="0" applyNumberFormat="1" applyFont="1" applyFill="1" applyBorder="1" applyAlignment="1">
      <alignment horizontal="right" vertical="center"/>
    </xf>
    <xf numFmtId="4" fontId="2" fillId="4" borderId="21" xfId="0" applyNumberFormat="1" applyFont="1" applyFill="1" applyBorder="1" applyAlignment="1">
      <alignment horizontal="right" vertical="center"/>
    </xf>
    <xf numFmtId="4" fontId="2" fillId="4" borderId="22" xfId="0" applyNumberFormat="1" applyFont="1" applyFill="1" applyBorder="1" applyAlignment="1">
      <alignment horizontal="right" vertical="center"/>
    </xf>
    <xf numFmtId="4" fontId="2" fillId="4" borderId="23" xfId="0" applyNumberFormat="1" applyFont="1" applyFill="1" applyBorder="1" applyAlignment="1">
      <alignment horizontal="right" vertical="center"/>
    </xf>
    <xf numFmtId="1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4" fontId="10" fillId="0" borderId="24" xfId="0" applyNumberFormat="1" applyFont="1" applyBorder="1" applyAlignment="1">
      <alignment vertical="center"/>
    </xf>
    <xf numFmtId="4" fontId="10" fillId="0" borderId="25" xfId="0" applyNumberFormat="1" applyFont="1" applyBorder="1" applyAlignment="1">
      <alignment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/>
    </xf>
    <xf numFmtId="4" fontId="13" fillId="0" borderId="71" xfId="0" applyNumberFormat="1" applyFont="1" applyBorder="1" applyAlignment="1">
      <alignment horizontal="center" vertical="center" wrapText="1"/>
    </xf>
    <xf numFmtId="4" fontId="13" fillId="0" borderId="27" xfId="0" applyNumberFormat="1" applyFont="1" applyBorder="1" applyAlignment="1">
      <alignment horizontal="center" vertical="center" wrapText="1"/>
    </xf>
    <xf numFmtId="4" fontId="13" fillId="0" borderId="70" xfId="0" applyNumberFormat="1" applyFont="1" applyBorder="1" applyAlignment="1">
      <alignment horizontal="center" vertical="center" wrapText="1"/>
    </xf>
    <xf numFmtId="4" fontId="13" fillId="0" borderId="69" xfId="0" applyNumberFormat="1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/>
    </xf>
    <xf numFmtId="4" fontId="10" fillId="0" borderId="72" xfId="0" applyNumberFormat="1" applyFont="1" applyBorder="1" applyAlignment="1">
      <alignment horizontal="center" vertical="center" wrapText="1"/>
    </xf>
    <xf numFmtId="4" fontId="10" fillId="0" borderId="58" xfId="0" applyNumberFormat="1" applyFont="1" applyBorder="1" applyAlignment="1">
      <alignment horizontal="center" vertical="center" wrapText="1"/>
    </xf>
    <xf numFmtId="4" fontId="10" fillId="0" borderId="63" xfId="0" applyNumberFormat="1" applyFont="1" applyBorder="1" applyAlignment="1">
      <alignment horizontal="center" vertical="center" wrapText="1"/>
    </xf>
    <xf numFmtId="4" fontId="10" fillId="0" borderId="62" xfId="0" applyNumberFormat="1" applyFont="1" applyBorder="1" applyAlignment="1">
      <alignment horizontal="center" vertical="center" wrapText="1"/>
    </xf>
    <xf numFmtId="1" fontId="10" fillId="0" borderId="48" xfId="0" applyNumberFormat="1" applyFont="1" applyBorder="1" applyAlignment="1">
      <alignment horizontal="center" vertical="center"/>
    </xf>
    <xf numFmtId="1" fontId="10" fillId="0" borderId="51" xfId="0" applyNumberFormat="1" applyFont="1" applyBorder="1" applyAlignment="1">
      <alignment horizontal="center" vertical="center"/>
    </xf>
    <xf numFmtId="1" fontId="10" fillId="0" borderId="77" xfId="0" applyNumberFormat="1" applyFont="1" applyBorder="1" applyAlignment="1">
      <alignment horizontal="center" vertical="center"/>
    </xf>
    <xf numFmtId="1" fontId="10" fillId="0" borderId="52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4" fontId="10" fillId="0" borderId="13" xfId="0" applyNumberFormat="1" applyFont="1" applyBorder="1" applyAlignment="1">
      <alignment vertical="center"/>
    </xf>
    <xf numFmtId="4" fontId="10" fillId="0" borderId="14" xfId="0" applyNumberFormat="1" applyFont="1" applyBorder="1" applyAlignment="1">
      <alignment vertical="center"/>
    </xf>
    <xf numFmtId="0" fontId="10" fillId="0" borderId="67" xfId="0" applyFont="1" applyBorder="1" applyAlignment="1">
      <alignment vertical="center"/>
    </xf>
    <xf numFmtId="0" fontId="10" fillId="0" borderId="69" xfId="0" applyFont="1" applyBorder="1" applyAlignment="1">
      <alignment vertical="center"/>
    </xf>
    <xf numFmtId="4" fontId="10" fillId="4" borderId="66" xfId="0" applyNumberFormat="1" applyFont="1" applyFill="1" applyBorder="1" applyAlignment="1">
      <alignment vertical="center"/>
    </xf>
    <xf numFmtId="4" fontId="10" fillId="0" borderId="75" xfId="0" applyNumberFormat="1" applyFont="1" applyBorder="1" applyAlignment="1">
      <alignment horizontal="right" vertical="center"/>
    </xf>
    <xf numFmtId="4" fontId="10" fillId="0" borderId="29" xfId="0" applyNumberFormat="1" applyFont="1" applyBorder="1" applyAlignment="1">
      <alignment vertical="center"/>
    </xf>
    <xf numFmtId="4" fontId="10" fillId="4" borderId="26" xfId="0" applyNumberFormat="1" applyFont="1" applyFill="1" applyBorder="1" applyAlignment="1">
      <alignment vertical="center"/>
    </xf>
    <xf numFmtId="4" fontId="10" fillId="4" borderId="29" xfId="0" applyNumberFormat="1" applyFont="1" applyFill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0" fillId="0" borderId="62" xfId="0" applyFont="1" applyBorder="1" applyAlignment="1">
      <alignment vertical="center"/>
    </xf>
    <xf numFmtId="4" fontId="10" fillId="4" borderId="72" xfId="0" applyNumberFormat="1" applyFont="1" applyFill="1" applyBorder="1" applyAlignment="1">
      <alignment vertical="center"/>
    </xf>
    <xf numFmtId="4" fontId="10" fillId="0" borderId="72" xfId="0" applyNumberFormat="1" applyFont="1" applyBorder="1" applyAlignment="1">
      <alignment horizontal="right" vertical="center"/>
    </xf>
    <xf numFmtId="4" fontId="10" fillId="0" borderId="63" xfId="0" applyNumberFormat="1" applyFont="1" applyBorder="1" applyAlignment="1">
      <alignment vertical="center"/>
    </xf>
    <xf numFmtId="4" fontId="10" fillId="4" borderId="62" xfId="0" applyNumberFormat="1" applyFont="1" applyFill="1" applyBorder="1" applyAlignment="1">
      <alignment vertical="center"/>
    </xf>
    <xf numFmtId="4" fontId="10" fillId="4" borderId="63" xfId="0" applyNumberFormat="1" applyFont="1" applyFill="1" applyBorder="1" applyAlignment="1">
      <alignment vertical="center"/>
    </xf>
    <xf numFmtId="0" fontId="10" fillId="0" borderId="62" xfId="0" applyFont="1" applyBorder="1" applyAlignment="1">
      <alignment horizontal="left" vertical="center"/>
    </xf>
    <xf numFmtId="0" fontId="10" fillId="0" borderId="33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4" fontId="4" fillId="0" borderId="78" xfId="0" applyNumberFormat="1" applyFont="1" applyBorder="1" applyAlignment="1">
      <alignment vertical="center"/>
    </xf>
    <xf numFmtId="4" fontId="10" fillId="0" borderId="19" xfId="0" applyNumberFormat="1" applyFont="1" applyBorder="1" applyAlignment="1">
      <alignment vertical="center"/>
    </xf>
    <xf numFmtId="4" fontId="4" fillId="0" borderId="16" xfId="0" applyNumberFormat="1" applyFont="1" applyBorder="1" applyAlignment="1">
      <alignment vertical="center"/>
    </xf>
    <xf numFmtId="4" fontId="4" fillId="0" borderId="19" xfId="0" applyNumberFormat="1" applyFont="1" applyBorder="1" applyAlignment="1">
      <alignment vertical="center"/>
    </xf>
    <xf numFmtId="0" fontId="12" fillId="2" borderId="3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4" fontId="12" fillId="2" borderId="30" xfId="0" applyNumberFormat="1" applyFont="1" applyFill="1" applyBorder="1" applyAlignment="1">
      <alignment vertical="center"/>
    </xf>
    <xf numFmtId="4" fontId="12" fillId="2" borderId="23" xfId="0" applyNumberFormat="1" applyFont="1" applyFill="1" applyBorder="1" applyAlignment="1">
      <alignment vertical="center"/>
    </xf>
    <xf numFmtId="0" fontId="12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4" fontId="12" fillId="2" borderId="21" xfId="0" applyNumberFormat="1" applyFont="1" applyFill="1" applyBorder="1" applyAlignment="1">
      <alignment horizontal="right" vertical="center"/>
    </xf>
    <xf numFmtId="4" fontId="12" fillId="2" borderId="20" xfId="0" applyNumberFormat="1" applyFont="1" applyFill="1" applyBorder="1" applyAlignment="1">
      <alignment vertical="center"/>
    </xf>
    <xf numFmtId="0" fontId="10" fillId="0" borderId="71" xfId="0" applyFont="1" applyBorder="1" applyAlignment="1">
      <alignment vertical="center"/>
    </xf>
    <xf numFmtId="4" fontId="13" fillId="4" borderId="71" xfId="0" applyNumberFormat="1" applyFont="1" applyFill="1" applyBorder="1" applyAlignment="1">
      <alignment vertical="center"/>
    </xf>
    <xf numFmtId="4" fontId="13" fillId="4" borderId="70" xfId="0" applyNumberFormat="1" applyFont="1" applyFill="1" applyBorder="1" applyAlignment="1">
      <alignment vertical="center"/>
    </xf>
    <xf numFmtId="4" fontId="13" fillId="4" borderId="69" xfId="0" applyNumberFormat="1" applyFont="1" applyFill="1" applyBorder="1" applyAlignment="1">
      <alignment vertical="center"/>
    </xf>
    <xf numFmtId="0" fontId="10" fillId="0" borderId="16" xfId="0" applyFont="1" applyBorder="1" applyAlignment="1">
      <alignment horizontal="center" vertical="center"/>
    </xf>
    <xf numFmtId="0" fontId="10" fillId="0" borderId="72" xfId="0" applyFont="1" applyBorder="1" applyAlignment="1">
      <alignment vertical="center"/>
    </xf>
    <xf numFmtId="0" fontId="10" fillId="0" borderId="36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72" xfId="0" applyFont="1" applyBorder="1" applyAlignment="1">
      <alignment horizontal="left" vertical="center" wrapText="1"/>
    </xf>
    <xf numFmtId="4" fontId="14" fillId="4" borderId="72" xfId="0" applyNumberFormat="1" applyFont="1" applyFill="1" applyBorder="1" applyAlignment="1">
      <alignment vertical="center"/>
    </xf>
    <xf numFmtId="4" fontId="13" fillId="0" borderId="63" xfId="0" applyNumberFormat="1" applyFont="1" applyBorder="1" applyAlignment="1">
      <alignment vertical="center"/>
    </xf>
    <xf numFmtId="4" fontId="14" fillId="4" borderId="62" xfId="0" applyNumberFormat="1" applyFont="1" applyFill="1" applyBorder="1" applyAlignment="1">
      <alignment vertical="center"/>
    </xf>
    <xf numFmtId="4" fontId="14" fillId="4" borderId="63" xfId="0" applyNumberFormat="1" applyFont="1" applyFill="1" applyBorder="1" applyAlignment="1">
      <alignment vertical="center"/>
    </xf>
    <xf numFmtId="4" fontId="13" fillId="4" borderId="72" xfId="0" applyNumberFormat="1" applyFont="1" applyFill="1" applyBorder="1" applyAlignment="1">
      <alignment vertical="center"/>
    </xf>
    <xf numFmtId="4" fontId="13" fillId="4" borderId="62" xfId="0" applyNumberFormat="1" applyFont="1" applyFill="1" applyBorder="1" applyAlignment="1">
      <alignment vertical="center"/>
    </xf>
    <xf numFmtId="4" fontId="13" fillId="4" borderId="63" xfId="0" applyNumberFormat="1" applyFont="1" applyFill="1" applyBorder="1" applyAlignment="1">
      <alignment vertical="center"/>
    </xf>
    <xf numFmtId="0" fontId="10" fillId="0" borderId="72" xfId="0" applyFont="1" applyBorder="1" applyAlignment="1">
      <alignment vertical="center" wrapText="1"/>
    </xf>
    <xf numFmtId="4" fontId="15" fillId="4" borderId="72" xfId="0" applyNumberFormat="1" applyFont="1" applyFill="1" applyBorder="1" applyAlignment="1">
      <alignment vertical="center"/>
    </xf>
    <xf numFmtId="4" fontId="15" fillId="0" borderId="63" xfId="0" applyNumberFormat="1" applyFont="1" applyBorder="1" applyAlignment="1">
      <alignment vertical="center"/>
    </xf>
    <xf numFmtId="4" fontId="15" fillId="4" borderId="62" xfId="0" applyNumberFormat="1" applyFont="1" applyFill="1" applyBorder="1" applyAlignment="1">
      <alignment vertical="center"/>
    </xf>
    <xf numFmtId="4" fontId="15" fillId="4" borderId="63" xfId="0" applyNumberFormat="1" applyFont="1" applyFill="1" applyBorder="1" applyAlignment="1">
      <alignment vertical="center"/>
    </xf>
    <xf numFmtId="0" fontId="10" fillId="0" borderId="13" xfId="0" applyFont="1" applyBorder="1" applyAlignment="1">
      <alignment horizontal="center" vertical="center"/>
    </xf>
    <xf numFmtId="0" fontId="10" fillId="0" borderId="43" xfId="0" applyFont="1" applyBorder="1" applyAlignment="1">
      <alignment vertical="center"/>
    </xf>
    <xf numFmtId="0" fontId="10" fillId="0" borderId="64" xfId="0" applyFont="1" applyBorder="1" applyAlignment="1">
      <alignment horizontal="center" vertical="center"/>
    </xf>
    <xf numFmtId="0" fontId="10" fillId="0" borderId="77" xfId="0" applyFont="1" applyBorder="1" applyAlignment="1">
      <alignment vertical="center"/>
    </xf>
    <xf numFmtId="4" fontId="10" fillId="4" borderId="77" xfId="0" applyNumberFormat="1" applyFont="1" applyFill="1" applyBorder="1" applyAlignment="1">
      <alignment horizontal="right" vertical="center"/>
    </xf>
    <xf numFmtId="4" fontId="10" fillId="4" borderId="51" xfId="0" applyNumberFormat="1" applyFont="1" applyFill="1" applyBorder="1" applyAlignment="1">
      <alignment horizontal="right" vertical="center"/>
    </xf>
    <xf numFmtId="4" fontId="10" fillId="4" borderId="54" xfId="0" applyNumberFormat="1" applyFont="1" applyFill="1" applyBorder="1" applyAlignment="1">
      <alignment horizontal="right" vertical="center"/>
    </xf>
    <xf numFmtId="4" fontId="5" fillId="2" borderId="30" xfId="0" applyNumberFormat="1" applyFont="1" applyFill="1" applyBorder="1" applyAlignment="1">
      <alignment vertical="center"/>
    </xf>
    <xf numFmtId="4" fontId="5" fillId="2" borderId="23" xfId="0" applyNumberFormat="1" applyFont="1" applyFill="1" applyBorder="1" applyAlignment="1">
      <alignment vertical="center"/>
    </xf>
    <xf numFmtId="4" fontId="10" fillId="0" borderId="71" xfId="0" applyNumberFormat="1" applyFont="1" applyBorder="1" applyAlignment="1">
      <alignment vertical="center"/>
    </xf>
    <xf numFmtId="4" fontId="10" fillId="0" borderId="71" xfId="0" applyNumberFormat="1" applyFont="1" applyBorder="1" applyAlignment="1">
      <alignment horizontal="right" vertical="center"/>
    </xf>
    <xf numFmtId="4" fontId="10" fillId="0" borderId="70" xfId="0" applyNumberFormat="1" applyFont="1" applyBorder="1" applyAlignment="1">
      <alignment vertical="center"/>
    </xf>
    <xf numFmtId="4" fontId="10" fillId="0" borderId="69" xfId="0" applyNumberFormat="1" applyFont="1" applyBorder="1" applyAlignment="1">
      <alignment vertical="center"/>
    </xf>
    <xf numFmtId="4" fontId="10" fillId="0" borderId="72" xfId="0" applyNumberFormat="1" applyFont="1" applyBorder="1" applyAlignment="1">
      <alignment vertical="center"/>
    </xf>
    <xf numFmtId="4" fontId="10" fillId="0" borderId="62" xfId="0" applyNumberFormat="1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4" fontId="10" fillId="0" borderId="77" xfId="0" applyNumberFormat="1" applyFont="1" applyBorder="1" applyAlignment="1">
      <alignment vertical="center"/>
    </xf>
    <xf numFmtId="4" fontId="10" fillId="0" borderId="77" xfId="0" applyNumberFormat="1" applyFont="1" applyBorder="1" applyAlignment="1">
      <alignment horizontal="right" vertical="center"/>
    </xf>
    <xf numFmtId="4" fontId="10" fillId="0" borderId="54" xfId="0" applyNumberFormat="1" applyFont="1" applyBorder="1" applyAlignment="1">
      <alignment vertical="center"/>
    </xf>
    <xf numFmtId="4" fontId="10" fillId="0" borderId="16" xfId="0" applyNumberFormat="1" applyFont="1" applyBorder="1" applyAlignment="1">
      <alignment vertical="center"/>
    </xf>
    <xf numFmtId="4" fontId="15" fillId="0" borderId="71" xfId="0" applyNumberFormat="1" applyFont="1" applyBorder="1" applyAlignment="1">
      <alignment vertical="center"/>
    </xf>
    <xf numFmtId="4" fontId="15" fillId="0" borderId="70" xfId="0" applyNumberFormat="1" applyFont="1" applyBorder="1" applyAlignment="1">
      <alignment vertical="center"/>
    </xf>
    <xf numFmtId="4" fontId="15" fillId="0" borderId="69" xfId="0" applyNumberFormat="1" applyFont="1" applyBorder="1" applyAlignment="1">
      <alignment vertical="center"/>
    </xf>
    <xf numFmtId="4" fontId="15" fillId="0" borderId="72" xfId="0" applyNumberFormat="1" applyFont="1" applyBorder="1" applyAlignment="1">
      <alignment vertical="center"/>
    </xf>
    <xf numFmtId="4" fontId="15" fillId="0" borderId="62" xfId="0" applyNumberFormat="1" applyFont="1" applyBorder="1" applyAlignment="1">
      <alignment vertical="center"/>
    </xf>
    <xf numFmtId="4" fontId="15" fillId="0" borderId="58" xfId="0" applyNumberFormat="1" applyFont="1" applyBorder="1" applyAlignment="1">
      <alignment horizontal="right" vertical="center"/>
    </xf>
    <xf numFmtId="4" fontId="4" fillId="0" borderId="72" xfId="0" applyNumberFormat="1" applyFont="1" applyBorder="1" applyAlignment="1">
      <alignment vertical="center"/>
    </xf>
    <xf numFmtId="4" fontId="4" fillId="0" borderId="62" xfId="0" applyNumberFormat="1" applyFont="1" applyBorder="1" applyAlignment="1">
      <alignment vertical="center"/>
    </xf>
    <xf numFmtId="4" fontId="4" fillId="0" borderId="63" xfId="0" applyNumberFormat="1" applyFont="1" applyBorder="1" applyAlignment="1">
      <alignment vertical="center"/>
    </xf>
    <xf numFmtId="4" fontId="4" fillId="0" borderId="72" xfId="0" applyNumberFormat="1" applyFont="1" applyBorder="1" applyAlignment="1">
      <alignment horizontal="right" vertical="center"/>
    </xf>
    <xf numFmtId="4" fontId="10" fillId="0" borderId="63" xfId="0" applyNumberFormat="1" applyFont="1" applyBorder="1" applyAlignment="1">
      <alignment horizontal="right" vertical="center"/>
    </xf>
    <xf numFmtId="4" fontId="4" fillId="0" borderId="62" xfId="0" applyNumberFormat="1" applyFont="1" applyBorder="1" applyAlignment="1">
      <alignment horizontal="right" vertical="center"/>
    </xf>
    <xf numFmtId="4" fontId="4" fillId="0" borderId="63" xfId="0" applyNumberFormat="1" applyFont="1" applyBorder="1" applyAlignment="1">
      <alignment horizontal="right" vertical="center"/>
    </xf>
    <xf numFmtId="4" fontId="10" fillId="0" borderId="62" xfId="0" applyNumberFormat="1" applyFont="1" applyBorder="1" applyAlignment="1">
      <alignment horizontal="right" vertical="center"/>
    </xf>
    <xf numFmtId="4" fontId="15" fillId="0" borderId="77" xfId="0" applyNumberFormat="1" applyFont="1" applyBorder="1" applyAlignment="1">
      <alignment vertical="center"/>
    </xf>
    <xf numFmtId="4" fontId="15" fillId="0" borderId="54" xfId="0" applyNumberFormat="1" applyFont="1" applyBorder="1" applyAlignment="1">
      <alignment vertical="center"/>
    </xf>
    <xf numFmtId="4" fontId="15" fillId="0" borderId="51" xfId="0" applyNumberFormat="1" applyFont="1" applyBorder="1" applyAlignment="1">
      <alignment vertical="center"/>
    </xf>
    <xf numFmtId="0" fontId="12" fillId="2" borderId="3" xfId="0" applyFont="1" applyFill="1" applyBorder="1" applyAlignment="1">
      <alignment horizontal="left" vertical="center" shrinkToFit="1"/>
    </xf>
    <xf numFmtId="0" fontId="10" fillId="2" borderId="61" xfId="0" applyFont="1" applyFill="1" applyBorder="1" applyAlignment="1">
      <alignment horizontal="left" vertical="center" shrinkToFit="1"/>
    </xf>
    <xf numFmtId="4" fontId="12" fillId="2" borderId="30" xfId="0" applyNumberFormat="1" applyFont="1" applyFill="1" applyBorder="1" applyAlignment="1">
      <alignment horizontal="right" vertical="center" shrinkToFit="1"/>
    </xf>
    <xf numFmtId="4" fontId="12" fillId="2" borderId="21" xfId="0" applyNumberFormat="1" applyFont="1" applyFill="1" applyBorder="1" applyAlignment="1">
      <alignment horizontal="right" vertical="center" shrinkToFit="1"/>
    </xf>
    <xf numFmtId="4" fontId="12" fillId="2" borderId="23" xfId="0" applyNumberFormat="1" applyFont="1" applyFill="1" applyBorder="1" applyAlignment="1">
      <alignment horizontal="right" vertical="center" shrinkToFit="1"/>
    </xf>
    <xf numFmtId="4" fontId="12" fillId="2" borderId="20" xfId="0" applyNumberFormat="1" applyFont="1" applyFill="1" applyBorder="1" applyAlignment="1">
      <alignment horizontal="right" vertical="center" shrinkToFit="1"/>
    </xf>
    <xf numFmtId="4" fontId="12" fillId="2" borderId="5" xfId="0" applyNumberFormat="1" applyFont="1" applyFill="1" applyBorder="1" applyAlignment="1">
      <alignment horizontal="right" vertical="center" shrinkToFit="1"/>
    </xf>
    <xf numFmtId="0" fontId="12" fillId="2" borderId="48" xfId="0" applyFont="1" applyFill="1" applyBorder="1" applyAlignment="1">
      <alignment horizontal="left" vertical="center"/>
    </xf>
    <xf numFmtId="0" fontId="10" fillId="2" borderId="53" xfId="0" applyFont="1" applyFill="1" applyBorder="1" applyAlignment="1">
      <alignment horizontal="left" vertical="center"/>
    </xf>
    <xf numFmtId="4" fontId="12" fillId="2" borderId="77" xfId="0" applyNumberFormat="1" applyFont="1" applyFill="1" applyBorder="1" applyAlignment="1">
      <alignment vertical="center"/>
    </xf>
    <xf numFmtId="4" fontId="10" fillId="2" borderId="72" xfId="0" applyNumberFormat="1" applyFont="1" applyFill="1" applyBorder="1" applyAlignment="1">
      <alignment horizontal="right" vertical="center"/>
    </xf>
    <xf numFmtId="4" fontId="12" fillId="2" borderId="54" xfId="0" applyNumberFormat="1" applyFont="1" applyFill="1" applyBorder="1" applyAlignment="1">
      <alignment vertical="center"/>
    </xf>
    <xf numFmtId="4" fontId="12" fillId="2" borderId="51" xfId="0" applyNumberFormat="1" applyFont="1" applyFill="1" applyBorder="1" applyAlignment="1">
      <alignment vertical="center"/>
    </xf>
    <xf numFmtId="0" fontId="12" fillId="3" borderId="3" xfId="0" applyFont="1" applyFill="1" applyBorder="1" applyAlignment="1">
      <alignment horizontal="left" vertical="center"/>
    </xf>
    <xf numFmtId="0" fontId="10" fillId="3" borderId="22" xfId="0" applyFont="1" applyFill="1" applyBorder="1" applyAlignment="1">
      <alignment horizontal="left" vertical="center"/>
    </xf>
    <xf numFmtId="4" fontId="12" fillId="3" borderId="30" xfId="0" applyNumberFormat="1" applyFont="1" applyFill="1" applyBorder="1" applyAlignment="1">
      <alignment vertical="center"/>
    </xf>
    <xf numFmtId="4" fontId="12" fillId="3" borderId="23" xfId="0" applyNumberFormat="1" applyFont="1" applyFill="1" applyBorder="1" applyAlignment="1">
      <alignment vertical="center"/>
    </xf>
    <xf numFmtId="4" fontId="12" fillId="3" borderId="20" xfId="0" applyNumberFormat="1" applyFont="1" applyFill="1" applyBorder="1" applyAlignment="1">
      <alignment vertical="center"/>
    </xf>
    <xf numFmtId="4" fontId="12" fillId="3" borderId="5" xfId="0" applyNumberFormat="1" applyFont="1" applyFill="1" applyBorder="1" applyAlignment="1">
      <alignment vertical="center"/>
    </xf>
    <xf numFmtId="0" fontId="12" fillId="0" borderId="3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4" fontId="12" fillId="0" borderId="30" xfId="0" applyNumberFormat="1" applyFont="1" applyBorder="1" applyAlignment="1">
      <alignment vertical="center"/>
    </xf>
    <xf numFmtId="4" fontId="12" fillId="0" borderId="23" xfId="0" applyNumberFormat="1" applyFont="1" applyBorder="1" applyAlignment="1">
      <alignment vertical="center"/>
    </xf>
    <xf numFmtId="4" fontId="12" fillId="0" borderId="20" xfId="0" applyNumberFormat="1" applyFont="1" applyBorder="1" applyAlignment="1">
      <alignment vertical="center"/>
    </xf>
    <xf numFmtId="0" fontId="12" fillId="0" borderId="0" xfId="0" applyFont="1" applyAlignment="1" applyProtection="1">
      <alignment vertical="center"/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3:I87"/>
  <sheetViews>
    <sheetView tabSelected="1" workbookViewId="0">
      <selection activeCell="C2" sqref="C2"/>
    </sheetView>
  </sheetViews>
  <sheetFormatPr defaultColWidth="8.85714285714286" defaultRowHeight="12.75"/>
  <cols>
    <col min="1" max="1" width="4" style="333" customWidth="1"/>
    <col min="2" max="2" width="59.7142857142857" style="333" customWidth="1"/>
    <col min="3" max="4" width="11.7142857142857" style="334" customWidth="1"/>
    <col min="5" max="5" width="11.5714285714286" style="334" customWidth="1"/>
    <col min="6" max="6" width="8.85714285714286" style="334"/>
    <col min="7" max="8" width="11.7142857142857" style="334" customWidth="1"/>
    <col min="9" max="16384" width="8.85714285714286" style="333"/>
  </cols>
  <sheetData>
    <row r="3" ht="15.75" spans="2:8">
      <c r="B3" s="335" t="s">
        <v>0</v>
      </c>
      <c r="C3" s="335"/>
      <c r="D3" s="335"/>
      <c r="E3" s="335"/>
      <c r="F3" s="335"/>
      <c r="G3" s="335"/>
      <c r="H3" s="335"/>
    </row>
    <row r="4" spans="2:8">
      <c r="B4" s="336" t="s">
        <v>1</v>
      </c>
      <c r="C4" s="336"/>
      <c r="D4" s="336"/>
      <c r="E4" s="336"/>
      <c r="F4" s="336"/>
      <c r="G4" s="336"/>
      <c r="H4" s="336"/>
    </row>
    <row r="5" spans="2:8">
      <c r="B5" s="337" t="s">
        <v>2</v>
      </c>
      <c r="C5" s="337"/>
      <c r="D5" s="337"/>
      <c r="E5" s="337"/>
      <c r="F5" s="337"/>
      <c r="G5" s="337"/>
      <c r="H5" s="337"/>
    </row>
    <row r="6" spans="2:8">
      <c r="B6" s="337"/>
      <c r="C6" s="337"/>
      <c r="D6" s="337"/>
      <c r="E6" s="337"/>
      <c r="F6" s="337"/>
      <c r="G6" s="337"/>
      <c r="H6" s="337"/>
    </row>
    <row r="7" ht="13.5"/>
    <row r="8" ht="13.5" spans="1:5">
      <c r="A8" s="338"/>
      <c r="B8" s="339" t="s">
        <v>3</v>
      </c>
      <c r="C8" s="340"/>
      <c r="D8" s="340"/>
      <c r="E8" s="341"/>
    </row>
    <row r="9" ht="30" customHeight="1" spans="1:8">
      <c r="A9" s="342" t="s">
        <v>4</v>
      </c>
      <c r="B9" s="343" t="s">
        <v>5</v>
      </c>
      <c r="C9" s="344" t="s">
        <v>6</v>
      </c>
      <c r="D9" s="345" t="s">
        <v>7</v>
      </c>
      <c r="E9" s="346" t="s">
        <v>8</v>
      </c>
      <c r="G9" s="347" t="s">
        <v>9</v>
      </c>
      <c r="H9" s="346" t="s">
        <v>10</v>
      </c>
    </row>
    <row r="10" spans="1:8">
      <c r="A10" s="348"/>
      <c r="B10" s="349"/>
      <c r="C10" s="350" t="s">
        <v>11</v>
      </c>
      <c r="D10" s="351" t="s">
        <v>11</v>
      </c>
      <c r="E10" s="352" t="s">
        <v>11</v>
      </c>
      <c r="G10" s="353" t="s">
        <v>11</v>
      </c>
      <c r="H10" s="352" t="s">
        <v>11</v>
      </c>
    </row>
    <row r="11" s="332" customFormat="1" ht="15" customHeight="1" spans="1:8">
      <c r="A11" s="354">
        <v>1</v>
      </c>
      <c r="B11" s="355">
        <v>2</v>
      </c>
      <c r="C11" s="356">
        <v>3</v>
      </c>
      <c r="D11" s="357">
        <v>4</v>
      </c>
      <c r="E11" s="358">
        <v>5</v>
      </c>
      <c r="G11" s="355">
        <v>6</v>
      </c>
      <c r="H11" s="358">
        <v>7</v>
      </c>
    </row>
    <row r="12" ht="15" customHeight="1" spans="1:8">
      <c r="A12" s="359" t="s">
        <v>12</v>
      </c>
      <c r="B12" s="360"/>
      <c r="C12" s="361"/>
      <c r="D12" s="360"/>
      <c r="E12" s="362"/>
      <c r="G12" s="363"/>
      <c r="H12" s="364"/>
    </row>
    <row r="13" ht="13.5" spans="1:8">
      <c r="A13" s="359" t="s">
        <v>13</v>
      </c>
      <c r="B13" s="360"/>
      <c r="C13" s="360"/>
      <c r="D13" s="360"/>
      <c r="E13" s="362"/>
      <c r="G13" s="363"/>
      <c r="H13" s="364"/>
    </row>
    <row r="14" ht="14.45" customHeight="1" spans="1:8">
      <c r="A14" s="365">
        <v>1.1</v>
      </c>
      <c r="B14" s="366" t="s">
        <v>14</v>
      </c>
      <c r="C14" s="367">
        <f>DF.1!C17</f>
        <v>0</v>
      </c>
      <c r="D14" s="368">
        <f>C14*0.19</f>
        <v>0</v>
      </c>
      <c r="E14" s="369">
        <f>C14+D14</f>
        <v>0</v>
      </c>
      <c r="G14" s="370">
        <f>DF.1!H17</f>
        <v>0</v>
      </c>
      <c r="H14" s="371">
        <f>DF.1!I17</f>
        <v>0</v>
      </c>
    </row>
    <row r="15" spans="1:8">
      <c r="A15" s="372">
        <v>1.2</v>
      </c>
      <c r="B15" s="373" t="s">
        <v>15</v>
      </c>
      <c r="C15" s="374">
        <v>20000</v>
      </c>
      <c r="D15" s="375">
        <f>C15*0.19</f>
        <v>3800</v>
      </c>
      <c r="E15" s="376">
        <f>C15+D15</f>
        <v>23800</v>
      </c>
      <c r="G15" s="377">
        <f>DF.1!H29</f>
        <v>0</v>
      </c>
      <c r="H15" s="378">
        <f>C15</f>
        <v>20000</v>
      </c>
    </row>
    <row r="16" ht="16.15" customHeight="1" spans="1:8">
      <c r="A16" s="372">
        <v>1.3</v>
      </c>
      <c r="B16" s="379" t="s">
        <v>16</v>
      </c>
      <c r="C16" s="374">
        <v>18867.47</v>
      </c>
      <c r="D16" s="375">
        <f>C16*0.19</f>
        <v>3584.8193</v>
      </c>
      <c r="E16" s="376">
        <f>C16+D16</f>
        <v>22452.2893</v>
      </c>
      <c r="G16" s="377">
        <f>DF.1!H36</f>
        <v>0</v>
      </c>
      <c r="H16" s="378">
        <f>C16</f>
        <v>18867.47</v>
      </c>
    </row>
    <row r="17" ht="15.75" spans="1:8">
      <c r="A17" s="380">
        <v>1.4</v>
      </c>
      <c r="B17" s="381" t="s">
        <v>17</v>
      </c>
      <c r="C17" s="382">
        <f>DF.1!C43</f>
        <v>0</v>
      </c>
      <c r="D17" s="375">
        <f>C17*0.19</f>
        <v>0</v>
      </c>
      <c r="E17" s="383">
        <f>C17+D17</f>
        <v>0</v>
      </c>
      <c r="G17" s="384">
        <f>DF.1!H43</f>
        <v>0</v>
      </c>
      <c r="H17" s="385">
        <f>DF.1!I43</f>
        <v>0</v>
      </c>
    </row>
    <row r="18" ht="15" customHeight="1" spans="1:8">
      <c r="A18" s="386" t="s">
        <v>18</v>
      </c>
      <c r="B18" s="387"/>
      <c r="C18" s="388">
        <f>C14+C15+C16+C17</f>
        <v>38867.47</v>
      </c>
      <c r="D18" s="388">
        <f t="shared" ref="D18:E18" si="0">D14+D15+D16+D17</f>
        <v>7384.8193</v>
      </c>
      <c r="E18" s="389">
        <f t="shared" si="0"/>
        <v>46252.2893</v>
      </c>
      <c r="G18" s="388">
        <f>G14+G15+G16+G17</f>
        <v>0</v>
      </c>
      <c r="H18" s="388">
        <f>H14+H15+H16+H17</f>
        <v>38867.47</v>
      </c>
    </row>
    <row r="19" spans="1:8">
      <c r="A19" s="390" t="s">
        <v>19</v>
      </c>
      <c r="B19" s="391"/>
      <c r="C19" s="391"/>
      <c r="D19" s="391"/>
      <c r="E19" s="392"/>
      <c r="G19" s="363"/>
      <c r="H19" s="364"/>
    </row>
    <row r="20" ht="13.5" spans="1:8">
      <c r="A20" s="390" t="s">
        <v>20</v>
      </c>
      <c r="B20" s="391"/>
      <c r="C20" s="391"/>
      <c r="D20" s="391"/>
      <c r="E20" s="392"/>
      <c r="G20" s="363"/>
      <c r="H20" s="364"/>
    </row>
    <row r="21" ht="15" customHeight="1" spans="1:8">
      <c r="A21" s="386" t="s">
        <v>21</v>
      </c>
      <c r="B21" s="387"/>
      <c r="C21" s="388">
        <f>DF.2!C26</f>
        <v>67000</v>
      </c>
      <c r="D21" s="393">
        <f>C21*0.19</f>
        <v>12730</v>
      </c>
      <c r="E21" s="389">
        <f>C21+D21</f>
        <v>79730</v>
      </c>
      <c r="G21" s="394">
        <f>C21</f>
        <v>67000</v>
      </c>
      <c r="H21" s="389">
        <f>DF.2!I26</f>
        <v>0</v>
      </c>
    </row>
    <row r="22" spans="1:8">
      <c r="A22" s="390" t="s">
        <v>22</v>
      </c>
      <c r="B22" s="391"/>
      <c r="C22" s="391"/>
      <c r="D22" s="391"/>
      <c r="E22" s="392"/>
      <c r="G22" s="363"/>
      <c r="H22" s="364"/>
    </row>
    <row r="23" ht="13.5" spans="1:8">
      <c r="A23" s="390" t="s">
        <v>23</v>
      </c>
      <c r="B23" s="391"/>
      <c r="C23" s="391"/>
      <c r="D23" s="391"/>
      <c r="E23" s="392"/>
      <c r="G23" s="363"/>
      <c r="H23" s="364"/>
    </row>
    <row r="24" ht="14.45" customHeight="1" spans="1:8">
      <c r="A24" s="366">
        <v>3.1</v>
      </c>
      <c r="B24" s="395" t="s">
        <v>24</v>
      </c>
      <c r="C24" s="396">
        <f>C25+C26+C27</f>
        <v>16220</v>
      </c>
      <c r="D24" s="396">
        <f t="shared" ref="D24:E24" si="1">D25+D26+D27</f>
        <v>3081.8</v>
      </c>
      <c r="E24" s="397">
        <f t="shared" si="1"/>
        <v>19301.8</v>
      </c>
      <c r="G24" s="398">
        <f>G25+G26+G27</f>
        <v>16220</v>
      </c>
      <c r="H24" s="397">
        <f>H25+H26+H27</f>
        <v>0</v>
      </c>
    </row>
    <row r="25" spans="1:8">
      <c r="A25" s="399"/>
      <c r="B25" s="400" t="s">
        <v>25</v>
      </c>
      <c r="C25" s="374">
        <f>DF.3!C19</f>
        <v>9800</v>
      </c>
      <c r="D25" s="375">
        <f t="shared" ref="D25:D30" si="2">C25*0.19</f>
        <v>1862</v>
      </c>
      <c r="E25" s="376">
        <f t="shared" ref="E25:E30" si="3">C25+D25</f>
        <v>11662</v>
      </c>
      <c r="G25" s="377">
        <f>C25</f>
        <v>9800</v>
      </c>
      <c r="H25" s="378">
        <f>DF.3!I19</f>
        <v>0</v>
      </c>
    </row>
    <row r="26" spans="1:8">
      <c r="A26" s="401"/>
      <c r="B26" s="400" t="s">
        <v>26</v>
      </c>
      <c r="C26" s="374">
        <f>DF.3!C24</f>
        <v>6420</v>
      </c>
      <c r="D26" s="375">
        <f t="shared" si="2"/>
        <v>1219.8</v>
      </c>
      <c r="E26" s="376">
        <f t="shared" si="3"/>
        <v>7639.8</v>
      </c>
      <c r="G26" s="377">
        <f>C26</f>
        <v>6420</v>
      </c>
      <c r="H26" s="378">
        <f>DF.3!I24</f>
        <v>0</v>
      </c>
    </row>
    <row r="27" spans="1:8">
      <c r="A27" s="402"/>
      <c r="B27" s="400" t="s">
        <v>27</v>
      </c>
      <c r="C27" s="374">
        <f>DF.3!C29</f>
        <v>0</v>
      </c>
      <c r="D27" s="375">
        <f t="shared" si="2"/>
        <v>0</v>
      </c>
      <c r="E27" s="376">
        <f t="shared" si="3"/>
        <v>0</v>
      </c>
      <c r="G27" s="377">
        <f>DF.3!H29</f>
        <v>0</v>
      </c>
      <c r="H27" s="378">
        <f>DF.3!I29</f>
        <v>0</v>
      </c>
    </row>
    <row r="28" ht="28.9" customHeight="1" spans="1:8">
      <c r="A28" s="373">
        <v>3.2</v>
      </c>
      <c r="B28" s="403" t="s">
        <v>28</v>
      </c>
      <c r="C28" s="404">
        <f>DF.3!C49</f>
        <v>0</v>
      </c>
      <c r="D28" s="375">
        <f t="shared" si="2"/>
        <v>0</v>
      </c>
      <c r="E28" s="405">
        <f t="shared" si="3"/>
        <v>0</v>
      </c>
      <c r="G28" s="406">
        <f>DF.3!H49</f>
        <v>0</v>
      </c>
      <c r="H28" s="407">
        <f>DF.3!I49</f>
        <v>0</v>
      </c>
    </row>
    <row r="29" spans="1:8">
      <c r="A29" s="373">
        <v>3.3</v>
      </c>
      <c r="B29" s="400" t="s">
        <v>29</v>
      </c>
      <c r="C29" s="408">
        <f>DF.3!C54</f>
        <v>0</v>
      </c>
      <c r="D29" s="375">
        <f t="shared" si="2"/>
        <v>0</v>
      </c>
      <c r="E29" s="405">
        <f t="shared" si="3"/>
        <v>0</v>
      </c>
      <c r="G29" s="409">
        <f>DF.3!H54</f>
        <v>0</v>
      </c>
      <c r="H29" s="410">
        <f>DF.3!I54</f>
        <v>0</v>
      </c>
    </row>
    <row r="30" ht="19.5" customHeight="1" spans="1:8">
      <c r="A30" s="373">
        <v>3.4</v>
      </c>
      <c r="B30" s="411" t="s">
        <v>30</v>
      </c>
      <c r="C30" s="408">
        <f>DF.3!C59</f>
        <v>0</v>
      </c>
      <c r="D30" s="375">
        <f t="shared" si="2"/>
        <v>0</v>
      </c>
      <c r="E30" s="405">
        <f t="shared" si="3"/>
        <v>0</v>
      </c>
      <c r="G30" s="409">
        <f>DF.3!H59</f>
        <v>0</v>
      </c>
      <c r="H30" s="410">
        <f>DF.3!I59</f>
        <v>0</v>
      </c>
    </row>
    <row r="31" spans="1:8">
      <c r="A31" s="373">
        <v>3.5</v>
      </c>
      <c r="B31" s="400" t="s">
        <v>31</v>
      </c>
      <c r="C31" s="404">
        <f>C32+C33+C34+C35+C36+C37</f>
        <v>86744</v>
      </c>
      <c r="D31" s="404">
        <f t="shared" ref="D31:E31" si="4">D32+D33+D34+D35+D36+D37</f>
        <v>16481.36</v>
      </c>
      <c r="E31" s="407">
        <f t="shared" si="4"/>
        <v>103225.36</v>
      </c>
      <c r="G31" s="406">
        <f>G32+G33+G34+G35+G36+G37</f>
        <v>86744</v>
      </c>
      <c r="H31" s="407">
        <f>H32+H33+H34+H35+H36+H37</f>
        <v>0</v>
      </c>
    </row>
    <row r="32" spans="1:8">
      <c r="A32" s="399"/>
      <c r="B32" s="400" t="s">
        <v>32</v>
      </c>
      <c r="C32" s="374">
        <f>DF.3!C63</f>
        <v>0</v>
      </c>
      <c r="D32" s="375">
        <f t="shared" ref="D32:D38" si="5">C32*0.19</f>
        <v>0</v>
      </c>
      <c r="E32" s="376">
        <f t="shared" ref="E32:E38" si="6">C32+D32</f>
        <v>0</v>
      </c>
      <c r="G32" s="377">
        <f>DF.3!H63</f>
        <v>0</v>
      </c>
      <c r="H32" s="378">
        <f>DF.3!I63</f>
        <v>0</v>
      </c>
    </row>
    <row r="33" spans="1:8">
      <c r="A33" s="401"/>
      <c r="B33" s="400" t="s">
        <v>33</v>
      </c>
      <c r="C33" s="374">
        <f>DF.3!C64</f>
        <v>0</v>
      </c>
      <c r="D33" s="375">
        <f t="shared" si="5"/>
        <v>0</v>
      </c>
      <c r="E33" s="376">
        <f t="shared" si="6"/>
        <v>0</v>
      </c>
      <c r="G33" s="377">
        <f>DF.3!H64</f>
        <v>0</v>
      </c>
      <c r="H33" s="378">
        <f>DF.3!I64</f>
        <v>0</v>
      </c>
    </row>
    <row r="34" ht="25.5" spans="1:8">
      <c r="A34" s="401"/>
      <c r="B34" s="411" t="s">
        <v>34</v>
      </c>
      <c r="C34" s="374">
        <f>DF.3!C65</f>
        <v>33511</v>
      </c>
      <c r="D34" s="375">
        <f t="shared" si="5"/>
        <v>6367.09</v>
      </c>
      <c r="E34" s="376">
        <f t="shared" si="6"/>
        <v>39878.09</v>
      </c>
      <c r="G34" s="377">
        <f>C34</f>
        <v>33511</v>
      </c>
      <c r="H34" s="378">
        <f>DF.3!I65</f>
        <v>0</v>
      </c>
    </row>
    <row r="35" ht="25.5" spans="1:9">
      <c r="A35" s="401"/>
      <c r="B35" s="411" t="s">
        <v>35</v>
      </c>
      <c r="C35" s="374">
        <f>DF.3!C66</f>
        <v>0</v>
      </c>
      <c r="D35" s="375">
        <f t="shared" si="5"/>
        <v>0</v>
      </c>
      <c r="E35" s="376">
        <f t="shared" si="6"/>
        <v>0</v>
      </c>
      <c r="G35" s="377">
        <f>DF.3!H66</f>
        <v>0</v>
      </c>
      <c r="H35" s="378">
        <f>DF.3!I66</f>
        <v>0</v>
      </c>
      <c r="I35" s="334"/>
    </row>
    <row r="36" ht="25.5" spans="1:8">
      <c r="A36" s="401"/>
      <c r="B36" s="411" t="s">
        <v>36</v>
      </c>
      <c r="C36" s="374">
        <f>DF.3!C67</f>
        <v>5915</v>
      </c>
      <c r="D36" s="375">
        <f t="shared" si="5"/>
        <v>1123.85</v>
      </c>
      <c r="E36" s="376">
        <f t="shared" si="6"/>
        <v>7038.85</v>
      </c>
      <c r="G36" s="377">
        <f>C36</f>
        <v>5915</v>
      </c>
      <c r="H36" s="378">
        <f>DF.3!I67</f>
        <v>0</v>
      </c>
    </row>
    <row r="37" spans="1:8">
      <c r="A37" s="402"/>
      <c r="B37" s="400" t="s">
        <v>37</v>
      </c>
      <c r="C37" s="412">
        <f>DF.3!C68</f>
        <v>47318</v>
      </c>
      <c r="D37" s="375">
        <f t="shared" si="5"/>
        <v>8990.42</v>
      </c>
      <c r="E37" s="413">
        <f t="shared" si="6"/>
        <v>56308.42</v>
      </c>
      <c r="G37" s="414">
        <f>C37</f>
        <v>47318</v>
      </c>
      <c r="H37" s="415">
        <f>DF.3!I68</f>
        <v>0</v>
      </c>
    </row>
    <row r="38" spans="1:8">
      <c r="A38" s="373">
        <v>3.6</v>
      </c>
      <c r="B38" s="400" t="s">
        <v>38</v>
      </c>
      <c r="C38" s="408">
        <f>DF.3!C77</f>
        <v>0</v>
      </c>
      <c r="D38" s="375">
        <f t="shared" si="5"/>
        <v>0</v>
      </c>
      <c r="E38" s="405">
        <f t="shared" si="6"/>
        <v>0</v>
      </c>
      <c r="G38" s="409">
        <f>DF.3!H77</f>
        <v>0</v>
      </c>
      <c r="H38" s="410">
        <f>DF.3!I77</f>
        <v>0</v>
      </c>
    </row>
    <row r="39" spans="1:8">
      <c r="A39" s="373">
        <v>3.7</v>
      </c>
      <c r="B39" s="400" t="s">
        <v>39</v>
      </c>
      <c r="C39" s="408">
        <f>C40+C41</f>
        <v>30000</v>
      </c>
      <c r="D39" s="408">
        <f>D40+D41</f>
        <v>5700</v>
      </c>
      <c r="E39" s="410">
        <f>E40+E41</f>
        <v>35700</v>
      </c>
      <c r="G39" s="409">
        <f>G40+G41</f>
        <v>0</v>
      </c>
      <c r="H39" s="410">
        <f>H40+H41</f>
        <v>30000</v>
      </c>
    </row>
    <row r="40" spans="1:8">
      <c r="A40" s="399"/>
      <c r="B40" s="400" t="s">
        <v>40</v>
      </c>
      <c r="C40" s="374">
        <v>30000</v>
      </c>
      <c r="D40" s="375">
        <f>C40*0.19</f>
        <v>5700</v>
      </c>
      <c r="E40" s="376">
        <f>C40+D40</f>
        <v>35700</v>
      </c>
      <c r="G40" s="377">
        <v>0</v>
      </c>
      <c r="H40" s="378">
        <f>C40</f>
        <v>30000</v>
      </c>
    </row>
    <row r="41" spans="1:8">
      <c r="A41" s="416"/>
      <c r="B41" s="400" t="s">
        <v>41</v>
      </c>
      <c r="C41" s="374">
        <f>DF.3!C82</f>
        <v>0</v>
      </c>
      <c r="D41" s="375">
        <f>C41*0.19</f>
        <v>0</v>
      </c>
      <c r="E41" s="376">
        <f>C41+D41</f>
        <v>0</v>
      </c>
      <c r="G41" s="377">
        <f>DF.3!H82</f>
        <v>0</v>
      </c>
      <c r="H41" s="378">
        <f>DF.3!I82</f>
        <v>0</v>
      </c>
    </row>
    <row r="42" spans="1:8">
      <c r="A42" s="417">
        <v>3.8</v>
      </c>
      <c r="B42" s="400" t="s">
        <v>42</v>
      </c>
      <c r="C42" s="408">
        <f>C43+C46</f>
        <v>29415</v>
      </c>
      <c r="D42" s="408">
        <f t="shared" ref="D42:E42" si="7">D43+D46</f>
        <v>5588.85</v>
      </c>
      <c r="E42" s="410">
        <f t="shared" si="7"/>
        <v>35003.85</v>
      </c>
      <c r="G42" s="409">
        <f>G43+G46</f>
        <v>29415</v>
      </c>
      <c r="H42" s="410">
        <f>H43+H46</f>
        <v>0</v>
      </c>
    </row>
    <row r="43" spans="1:8">
      <c r="A43" s="399"/>
      <c r="B43" s="400" t="s">
        <v>43</v>
      </c>
      <c r="C43" s="404">
        <f>C44+C45</f>
        <v>5915</v>
      </c>
      <c r="D43" s="404">
        <f t="shared" ref="D43:E43" si="8">D44+D45</f>
        <v>1123.85</v>
      </c>
      <c r="E43" s="407">
        <f t="shared" si="8"/>
        <v>7038.85</v>
      </c>
      <c r="G43" s="406">
        <f>G44+G45</f>
        <v>5915</v>
      </c>
      <c r="H43" s="407">
        <f>DF.3!I90</f>
        <v>0</v>
      </c>
    </row>
    <row r="44" spans="1:8">
      <c r="A44" s="401"/>
      <c r="B44" s="400" t="s">
        <v>44</v>
      </c>
      <c r="C44" s="374">
        <f>DF.3!C88</f>
        <v>3000</v>
      </c>
      <c r="D44" s="375">
        <f>C44*0.19</f>
        <v>570</v>
      </c>
      <c r="E44" s="376">
        <f>C44+D44</f>
        <v>3570</v>
      </c>
      <c r="G44" s="377">
        <f>C44</f>
        <v>3000</v>
      </c>
      <c r="H44" s="378">
        <f>DF.3!I88</f>
        <v>0</v>
      </c>
    </row>
    <row r="45" ht="38.25" spans="1:8">
      <c r="A45" s="401"/>
      <c r="B45" s="411" t="s">
        <v>45</v>
      </c>
      <c r="C45" s="374">
        <f>DF.3!C89</f>
        <v>2915</v>
      </c>
      <c r="D45" s="375">
        <f>C45*0.19</f>
        <v>553.85</v>
      </c>
      <c r="E45" s="376">
        <f>C45+D45</f>
        <v>3468.85</v>
      </c>
      <c r="G45" s="377">
        <f>C45</f>
        <v>2915</v>
      </c>
      <c r="H45" s="378">
        <f>DF.3!I89</f>
        <v>0</v>
      </c>
    </row>
    <row r="46" ht="13.5" spans="1:8">
      <c r="A46" s="418"/>
      <c r="B46" s="419" t="s">
        <v>46</v>
      </c>
      <c r="C46" s="420">
        <f>DF.3!C91</f>
        <v>23500</v>
      </c>
      <c r="D46" s="375">
        <f>C46*0.19</f>
        <v>4465</v>
      </c>
      <c r="E46" s="376">
        <f>C46+D46</f>
        <v>27965</v>
      </c>
      <c r="G46" s="421">
        <f>C46</f>
        <v>23500</v>
      </c>
      <c r="H46" s="422">
        <f>DF.3!I91</f>
        <v>0</v>
      </c>
    </row>
    <row r="47" ht="15" customHeight="1" spans="1:8">
      <c r="A47" s="386" t="s">
        <v>47</v>
      </c>
      <c r="B47" s="387"/>
      <c r="C47" s="423">
        <f>C24+C28+C29+C30+C31+C38+C39+C42</f>
        <v>162379</v>
      </c>
      <c r="D47" s="423">
        <f t="shared" ref="D47:E47" si="9">D24+D28+D29+D30+D31+D38+D39+D42</f>
        <v>30852.01</v>
      </c>
      <c r="E47" s="424">
        <f t="shared" si="9"/>
        <v>193231.01</v>
      </c>
      <c r="G47" s="423">
        <f>G24+G28+G29+G30+G31+G38+G39+G42</f>
        <v>132379</v>
      </c>
      <c r="H47" s="423">
        <f>H24+H28+H29+H30+H31+H38+H39+H42</f>
        <v>30000</v>
      </c>
    </row>
    <row r="48" spans="1:8">
      <c r="A48" s="390" t="s">
        <v>48</v>
      </c>
      <c r="B48" s="391"/>
      <c r="C48" s="391"/>
      <c r="D48" s="391"/>
      <c r="E48" s="392"/>
      <c r="G48" s="363"/>
      <c r="H48" s="364"/>
    </row>
    <row r="49" ht="13.5" spans="1:8">
      <c r="A49" s="390" t="s">
        <v>49</v>
      </c>
      <c r="B49" s="391"/>
      <c r="C49" s="391"/>
      <c r="D49" s="391"/>
      <c r="E49" s="392"/>
      <c r="G49" s="363"/>
      <c r="H49" s="364"/>
    </row>
    <row r="50" ht="14.45" customHeight="1" spans="1:8">
      <c r="A50" s="366">
        <v>4.1</v>
      </c>
      <c r="B50" s="395" t="s">
        <v>50</v>
      </c>
      <c r="C50" s="425">
        <f>DF.4!C18</f>
        <v>2341415</v>
      </c>
      <c r="D50" s="426">
        <f t="shared" ref="D50:D55" si="10">C50*0.19</f>
        <v>444868.85</v>
      </c>
      <c r="E50" s="427">
        <f t="shared" ref="E50:E55" si="11">C50+D50</f>
        <v>2786283.85</v>
      </c>
      <c r="G50" s="428">
        <f>C50</f>
        <v>2341415</v>
      </c>
      <c r="H50" s="427">
        <f>DF.4!I18</f>
        <v>0</v>
      </c>
    </row>
    <row r="51" spans="1:8">
      <c r="A51" s="373">
        <v>4.2</v>
      </c>
      <c r="B51" s="400" t="s">
        <v>51</v>
      </c>
      <c r="C51" s="429">
        <f>DF.4!C24</f>
        <v>16245</v>
      </c>
      <c r="D51" s="375">
        <f t="shared" si="10"/>
        <v>3086.55</v>
      </c>
      <c r="E51" s="376">
        <f t="shared" si="11"/>
        <v>19331.55</v>
      </c>
      <c r="G51" s="430">
        <f>C51</f>
        <v>16245</v>
      </c>
      <c r="H51" s="376">
        <f>DF.4!I24</f>
        <v>0</v>
      </c>
    </row>
    <row r="52" ht="18" customHeight="1" spans="1:8">
      <c r="A52" s="373">
        <v>4.3</v>
      </c>
      <c r="B52" s="403" t="s">
        <v>52</v>
      </c>
      <c r="C52" s="429">
        <f>DF.4!C30</f>
        <v>1150989</v>
      </c>
      <c r="D52" s="375">
        <f t="shared" si="10"/>
        <v>218687.91</v>
      </c>
      <c r="E52" s="376">
        <f t="shared" si="11"/>
        <v>1369676.91</v>
      </c>
      <c r="G52" s="430">
        <f>C52</f>
        <v>1150989</v>
      </c>
      <c r="H52" s="376">
        <f>DF.4!I30</f>
        <v>0</v>
      </c>
    </row>
    <row r="53" ht="25.5" spans="1:8">
      <c r="A53" s="373">
        <v>4.4</v>
      </c>
      <c r="B53" s="411" t="s">
        <v>53</v>
      </c>
      <c r="C53" s="429">
        <f>DF.4!C36</f>
        <v>0</v>
      </c>
      <c r="D53" s="375">
        <f t="shared" si="10"/>
        <v>0</v>
      </c>
      <c r="E53" s="376">
        <f t="shared" si="11"/>
        <v>0</v>
      </c>
      <c r="G53" s="430">
        <f>DF.4!H36</f>
        <v>0</v>
      </c>
      <c r="H53" s="376">
        <f>DF.4!I36</f>
        <v>0</v>
      </c>
    </row>
    <row r="54" spans="1:8">
      <c r="A54" s="373">
        <v>4.5</v>
      </c>
      <c r="B54" s="400" t="s">
        <v>54</v>
      </c>
      <c r="C54" s="429">
        <f>DF.4!C42</f>
        <v>0</v>
      </c>
      <c r="D54" s="375">
        <f t="shared" si="10"/>
        <v>0</v>
      </c>
      <c r="E54" s="376">
        <f t="shared" si="11"/>
        <v>0</v>
      </c>
      <c r="G54" s="430">
        <f>DF.4!H42</f>
        <v>0</v>
      </c>
      <c r="H54" s="376">
        <f>DF.4!I42</f>
        <v>0</v>
      </c>
    </row>
    <row r="55" ht="13.5" spans="1:8">
      <c r="A55" s="431">
        <v>4.6</v>
      </c>
      <c r="B55" s="419" t="s">
        <v>55</v>
      </c>
      <c r="C55" s="432">
        <f>DF.4!C47</f>
        <v>0</v>
      </c>
      <c r="D55" s="433">
        <f t="shared" si="10"/>
        <v>0</v>
      </c>
      <c r="E55" s="434">
        <f t="shared" si="11"/>
        <v>0</v>
      </c>
      <c r="G55" s="435">
        <f>DF.4!H47</f>
        <v>0</v>
      </c>
      <c r="H55" s="383">
        <f>DF.4!I47</f>
        <v>0</v>
      </c>
    </row>
    <row r="56" ht="15" customHeight="1" spans="1:8">
      <c r="A56" s="386" t="s">
        <v>56</v>
      </c>
      <c r="B56" s="387"/>
      <c r="C56" s="388">
        <f>C50+C51+C52</f>
        <v>3508649</v>
      </c>
      <c r="D56" s="388">
        <f t="shared" ref="D56:E56" si="12">D50+D51+D52</f>
        <v>666643.31</v>
      </c>
      <c r="E56" s="389">
        <f t="shared" si="12"/>
        <v>4175292.31</v>
      </c>
      <c r="G56" s="388">
        <f>G50+G51+G52</f>
        <v>3508649</v>
      </c>
      <c r="H56" s="388">
        <f>H50+H51+H52</f>
        <v>0</v>
      </c>
    </row>
    <row r="57" spans="1:8">
      <c r="A57" s="390" t="s">
        <v>57</v>
      </c>
      <c r="B57" s="391"/>
      <c r="C57" s="391"/>
      <c r="D57" s="391"/>
      <c r="E57" s="392"/>
      <c r="G57" s="363"/>
      <c r="H57" s="364"/>
    </row>
    <row r="58" ht="13.5" spans="1:8">
      <c r="A58" s="390" t="s">
        <v>58</v>
      </c>
      <c r="B58" s="391"/>
      <c r="C58" s="391"/>
      <c r="D58" s="391"/>
      <c r="E58" s="392"/>
      <c r="G58" s="363"/>
      <c r="H58" s="364"/>
    </row>
    <row r="59" ht="14.45" customHeight="1" spans="1:8">
      <c r="A59" s="366">
        <v>5.1</v>
      </c>
      <c r="B59" s="395" t="s">
        <v>59</v>
      </c>
      <c r="C59" s="436">
        <f>C60+C61</f>
        <v>69815</v>
      </c>
      <c r="D59" s="436">
        <f t="shared" ref="D59:E59" si="13">D60+D61</f>
        <v>13264.85</v>
      </c>
      <c r="E59" s="437">
        <f t="shared" si="13"/>
        <v>83079.85</v>
      </c>
      <c r="G59" s="438">
        <f>G60+G61</f>
        <v>69815</v>
      </c>
      <c r="H59" s="437">
        <f>H60+H61</f>
        <v>0</v>
      </c>
    </row>
    <row r="60" ht="12.4" customHeight="1" spans="1:8">
      <c r="A60" s="399"/>
      <c r="B60" s="411" t="s">
        <v>60</v>
      </c>
      <c r="C60" s="439">
        <f>DF.5!D12</f>
        <v>69815</v>
      </c>
      <c r="D60" s="375">
        <f>C60*0.19</f>
        <v>13264.85</v>
      </c>
      <c r="E60" s="413">
        <f t="shared" ref="E60:E70" si="14">C60+D60</f>
        <v>83079.85</v>
      </c>
      <c r="G60" s="440">
        <f>C60</f>
        <v>69815</v>
      </c>
      <c r="H60" s="413">
        <f>DF.5!J12</f>
        <v>0</v>
      </c>
    </row>
    <row r="61" spans="1:8">
      <c r="A61" s="402"/>
      <c r="B61" s="400" t="s">
        <v>61</v>
      </c>
      <c r="C61" s="412">
        <f>DF.5!D15</f>
        <v>0</v>
      </c>
      <c r="D61" s="375">
        <f>C61*0.19</f>
        <v>0</v>
      </c>
      <c r="E61" s="413">
        <f t="shared" si="14"/>
        <v>0</v>
      </c>
      <c r="G61" s="414">
        <f>DF.5!I15</f>
        <v>0</v>
      </c>
      <c r="H61" s="415">
        <f>DF.5!J15</f>
        <v>0</v>
      </c>
    </row>
    <row r="62" spans="1:8">
      <c r="A62" s="373">
        <v>5.2</v>
      </c>
      <c r="B62" s="400" t="s">
        <v>62</v>
      </c>
      <c r="C62" s="412">
        <f>C63+C64+C65+C66+C67</f>
        <v>27439.225</v>
      </c>
      <c r="D62" s="412">
        <f>D63+D64+D65+D66+D67</f>
        <v>0</v>
      </c>
      <c r="E62" s="376">
        <f t="shared" si="14"/>
        <v>27439.225</v>
      </c>
      <c r="G62" s="414">
        <f>G63+G64+G65+G66+G67</f>
        <v>14761.005</v>
      </c>
      <c r="H62" s="414">
        <f>H63+H64+H65+H66+H67</f>
        <v>12678.225</v>
      </c>
    </row>
    <row r="63" ht="15" customHeight="1" spans="1:8">
      <c r="A63" s="399"/>
      <c r="B63" s="411" t="s">
        <v>63</v>
      </c>
      <c r="C63" s="429">
        <f>DF.5!D21</f>
        <v>0</v>
      </c>
      <c r="D63" s="441">
        <v>0</v>
      </c>
      <c r="E63" s="376">
        <f t="shared" si="14"/>
        <v>0</v>
      </c>
      <c r="G63" s="430">
        <f>DF.5!I21</f>
        <v>0</v>
      </c>
      <c r="H63" s="376">
        <f>DF.5!J21</f>
        <v>0</v>
      </c>
    </row>
    <row r="64" ht="13.5" customHeight="1" spans="1:8">
      <c r="A64" s="401"/>
      <c r="B64" s="403" t="s">
        <v>64</v>
      </c>
      <c r="C64" s="442">
        <f>DF.5!D23</f>
        <v>12472.375</v>
      </c>
      <c r="D64" s="441">
        <v>0</v>
      </c>
      <c r="E64" s="376">
        <f t="shared" si="14"/>
        <v>12472.375</v>
      </c>
      <c r="G64" s="443">
        <v>12266.53</v>
      </c>
      <c r="H64" s="444">
        <v>205.85</v>
      </c>
    </row>
    <row r="65" ht="30.4" customHeight="1" spans="1:8">
      <c r="A65" s="401"/>
      <c r="B65" s="411" t="s">
        <v>65</v>
      </c>
      <c r="C65" s="445">
        <f>DF.5!D25</f>
        <v>2494.475</v>
      </c>
      <c r="D65" s="441">
        <v>0</v>
      </c>
      <c r="E65" s="446">
        <f t="shared" si="14"/>
        <v>2494.475</v>
      </c>
      <c r="G65" s="447">
        <f>C65</f>
        <v>2494.475</v>
      </c>
      <c r="H65" s="448">
        <v>0</v>
      </c>
    </row>
    <row r="66" spans="1:8">
      <c r="A66" s="401"/>
      <c r="B66" s="400" t="s">
        <v>66</v>
      </c>
      <c r="C66" s="429">
        <f>DF.5!D29</f>
        <v>12472.375</v>
      </c>
      <c r="D66" s="441">
        <v>0</v>
      </c>
      <c r="E66" s="376">
        <f t="shared" si="14"/>
        <v>12472.375</v>
      </c>
      <c r="G66" s="430">
        <f>DF.5!I29</f>
        <v>0</v>
      </c>
      <c r="H66" s="376">
        <f>C66</f>
        <v>12472.375</v>
      </c>
    </row>
    <row r="67" ht="25.5" spans="1:8">
      <c r="A67" s="402"/>
      <c r="B67" s="411" t="s">
        <v>67</v>
      </c>
      <c r="C67" s="375">
        <v>0</v>
      </c>
      <c r="D67" s="441">
        <v>0</v>
      </c>
      <c r="E67" s="446">
        <f t="shared" si="14"/>
        <v>0</v>
      </c>
      <c r="G67" s="449">
        <v>0</v>
      </c>
      <c r="H67" s="446">
        <v>0</v>
      </c>
    </row>
    <row r="68" spans="1:8">
      <c r="A68" s="373">
        <v>5.3</v>
      </c>
      <c r="B68" s="400" t="s">
        <v>68</v>
      </c>
      <c r="C68" s="439">
        <f>DF.5!D38</f>
        <v>110000</v>
      </c>
      <c r="D68" s="375">
        <f>C68*0.19</f>
        <v>20900</v>
      </c>
      <c r="E68" s="413">
        <f t="shared" si="14"/>
        <v>130900</v>
      </c>
      <c r="G68" s="440">
        <v>0</v>
      </c>
      <c r="H68" s="413">
        <f>C68</f>
        <v>110000</v>
      </c>
    </row>
    <row r="69" ht="13.5" spans="1:8">
      <c r="A69" s="431">
        <v>5.4</v>
      </c>
      <c r="B69" s="419" t="s">
        <v>69</v>
      </c>
      <c r="C69" s="450">
        <f>DF.5!D43</f>
        <v>38310</v>
      </c>
      <c r="D69" s="375">
        <f>C69*0.19</f>
        <v>7278.9</v>
      </c>
      <c r="E69" s="451">
        <f t="shared" si="14"/>
        <v>45588.9</v>
      </c>
      <c r="G69" s="452">
        <f>C69</f>
        <v>38310</v>
      </c>
      <c r="H69" s="451">
        <f>DF.5!J43</f>
        <v>0</v>
      </c>
    </row>
    <row r="70" ht="15" customHeight="1" spans="1:8">
      <c r="A70" s="453" t="s">
        <v>70</v>
      </c>
      <c r="B70" s="454"/>
      <c r="C70" s="455">
        <f>DF.5!D44</f>
        <v>245564.225</v>
      </c>
      <c r="D70" s="456">
        <f>DF.5!E44</f>
        <v>41443.75</v>
      </c>
      <c r="E70" s="457">
        <f t="shared" si="14"/>
        <v>287007.975</v>
      </c>
      <c r="G70" s="458">
        <f>G59+G62+G68+G69</f>
        <v>122886.005</v>
      </c>
      <c r="H70" s="459">
        <f>H59+H62+H68+H69</f>
        <v>122678.225</v>
      </c>
    </row>
    <row r="71" spans="1:8">
      <c r="A71" s="390" t="s">
        <v>71</v>
      </c>
      <c r="B71" s="391"/>
      <c r="C71" s="391"/>
      <c r="D71" s="391"/>
      <c r="E71" s="392"/>
      <c r="G71" s="363"/>
      <c r="H71" s="364"/>
    </row>
    <row r="72" ht="13.5" spans="1:8">
      <c r="A72" s="390" t="s">
        <v>72</v>
      </c>
      <c r="B72" s="391"/>
      <c r="C72" s="391"/>
      <c r="D72" s="391"/>
      <c r="E72" s="392"/>
      <c r="G72" s="363"/>
      <c r="H72" s="364"/>
    </row>
    <row r="73" ht="14.45" customHeight="1" spans="1:8">
      <c r="A73" s="366">
        <v>6.1</v>
      </c>
      <c r="B73" s="395" t="s">
        <v>73</v>
      </c>
      <c r="C73" s="425">
        <f>DF.6!C13</f>
        <v>0</v>
      </c>
      <c r="D73" s="426">
        <f>C73*0.19</f>
        <v>0</v>
      </c>
      <c r="E73" s="427">
        <f>C73+D73</f>
        <v>0</v>
      </c>
      <c r="G73" s="428">
        <f>DF.6!H13</f>
        <v>0</v>
      </c>
      <c r="H73" s="427">
        <f>DF.6!I13</f>
        <v>0</v>
      </c>
    </row>
    <row r="74" spans="1:8">
      <c r="A74" s="373">
        <v>6.2</v>
      </c>
      <c r="B74" s="400" t="s">
        <v>74</v>
      </c>
      <c r="C74" s="374">
        <f>DF.6!C19</f>
        <v>0</v>
      </c>
      <c r="D74" s="375">
        <f>C74*0.19</f>
        <v>0</v>
      </c>
      <c r="E74" s="376">
        <f>C74+D74</f>
        <v>0</v>
      </c>
      <c r="G74" s="377">
        <f>DF.6!H19</f>
        <v>0</v>
      </c>
      <c r="H74" s="378">
        <f>DF.6!I19</f>
        <v>0</v>
      </c>
    </row>
    <row r="75" ht="13.5" spans="1:8">
      <c r="A75" s="460" t="s">
        <v>75</v>
      </c>
      <c r="B75" s="461"/>
      <c r="C75" s="462">
        <f>DF.6!C20</f>
        <v>0</v>
      </c>
      <c r="D75" s="463">
        <f>C75*0.19</f>
        <v>0</v>
      </c>
      <c r="E75" s="464">
        <f>C75+D75</f>
        <v>0</v>
      </c>
      <c r="G75" s="465">
        <f>DF.6!H20</f>
        <v>0</v>
      </c>
      <c r="H75" s="464">
        <f>DF.6!I20</f>
        <v>0</v>
      </c>
    </row>
    <row r="76" ht="15" customHeight="1" spans="1:8">
      <c r="A76" s="466" t="s">
        <v>76</v>
      </c>
      <c r="B76" s="467"/>
      <c r="C76" s="468">
        <f>C18+C21+C47+C56+C70+C75</f>
        <v>4022459.695</v>
      </c>
      <c r="D76" s="468">
        <f>D18+D21+D47+D56+D70+D75</f>
        <v>759053.8893</v>
      </c>
      <c r="E76" s="469">
        <f>C76+D76</f>
        <v>4781513.5843</v>
      </c>
      <c r="G76" s="470">
        <f>G18+G21+G47+G56+G70+G75</f>
        <v>3830914.005</v>
      </c>
      <c r="H76" s="471">
        <f>H18+H21+H47+H56+H70+H75</f>
        <v>191545.695</v>
      </c>
    </row>
    <row r="77" ht="18.4" customHeight="1" spans="1:8">
      <c r="A77" s="472" t="s">
        <v>77</v>
      </c>
      <c r="B77" s="473"/>
      <c r="C77" s="474">
        <f>C15+C16+C17+C21+C50+C51+C60</f>
        <v>2533342.47</v>
      </c>
      <c r="D77" s="474">
        <f>D15+D16+D17+D21+D50+D51+D60</f>
        <v>481335.0693</v>
      </c>
      <c r="E77" s="475">
        <f>C77+D77</f>
        <v>3014677.5393</v>
      </c>
      <c r="G77" s="476">
        <f>G15+G16+G17+G21+G50+G51+G60</f>
        <v>2494475</v>
      </c>
      <c r="H77" s="475">
        <f>H15+H16+H17+H21+H50+H51+H60</f>
        <v>38867.47</v>
      </c>
    </row>
    <row r="80" spans="2:2">
      <c r="B80" s="477" t="s">
        <v>78</v>
      </c>
    </row>
    <row r="85" spans="2:3">
      <c r="B85" s="333" t="s">
        <v>79</v>
      </c>
      <c r="C85" s="334">
        <v>3830914</v>
      </c>
    </row>
    <row r="86" spans="2:3">
      <c r="B86" s="333" t="s">
        <v>80</v>
      </c>
      <c r="C86" s="334">
        <v>191545.7</v>
      </c>
    </row>
    <row r="87" spans="3:3">
      <c r="C87" s="334">
        <f>SUM(C85:C86)</f>
        <v>4022459.7</v>
      </c>
    </row>
  </sheetData>
  <mergeCells count="31">
    <mergeCell ref="B3:H3"/>
    <mergeCell ref="B4:H4"/>
    <mergeCell ref="A12:E12"/>
    <mergeCell ref="A13:E13"/>
    <mergeCell ref="A18:B18"/>
    <mergeCell ref="A19:E19"/>
    <mergeCell ref="A20:E20"/>
    <mergeCell ref="A21:B21"/>
    <mergeCell ref="A22:E22"/>
    <mergeCell ref="A23:E23"/>
    <mergeCell ref="A47:B47"/>
    <mergeCell ref="A48:E48"/>
    <mergeCell ref="A49:E49"/>
    <mergeCell ref="A56:B56"/>
    <mergeCell ref="A57:E57"/>
    <mergeCell ref="A58:E58"/>
    <mergeCell ref="A70:B70"/>
    <mergeCell ref="A71:E71"/>
    <mergeCell ref="A72:E72"/>
    <mergeCell ref="A75:B75"/>
    <mergeCell ref="A76:B76"/>
    <mergeCell ref="A77:B77"/>
    <mergeCell ref="A9:A10"/>
    <mergeCell ref="A25:A27"/>
    <mergeCell ref="A32:A37"/>
    <mergeCell ref="A40:A41"/>
    <mergeCell ref="A43:A46"/>
    <mergeCell ref="A60:A61"/>
    <mergeCell ref="A63:A67"/>
    <mergeCell ref="B9:B10"/>
    <mergeCell ref="B5:H6"/>
  </mergeCells>
  <pageMargins left="0.7" right="0.7" top="0.75" bottom="0.75" header="0.3" footer="0.3"/>
  <pageSetup paperSize="9" scale="84" fitToHeight="0" orientation="portrait"/>
  <headerFooter>
    <oddFooter>&amp;Cpag&amp;P/&amp;N</oddFooter>
  </headerFooter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topLeftCell="A31" workbookViewId="0">
      <selection activeCell="I11" sqref="I11"/>
    </sheetView>
  </sheetViews>
  <sheetFormatPr defaultColWidth="8.85714285714286" defaultRowHeight="15" outlineLevelCol="5"/>
  <cols>
    <col min="1" max="1" width="6.14285714285714" style="2" customWidth="1"/>
    <col min="2" max="2" width="40.4285714285714" style="2" customWidth="1"/>
    <col min="3" max="3" width="10.1428571428571" style="2" customWidth="1"/>
    <col min="4" max="4" width="5.28571428571429" style="2" customWidth="1"/>
    <col min="5" max="5" width="12.1428571428571" style="2" customWidth="1"/>
    <col min="6" max="6" width="14.2857142857143" style="2" customWidth="1"/>
    <col min="7" max="16384" width="8.85714285714286" style="2"/>
  </cols>
  <sheetData>
    <row r="1" spans="1:6">
      <c r="A1" s="3" t="s">
        <v>81</v>
      </c>
      <c r="B1" s="3"/>
      <c r="C1" s="3"/>
      <c r="D1" s="3"/>
      <c r="E1" s="3"/>
      <c r="F1" s="3"/>
    </row>
    <row r="2" spans="1:6">
      <c r="A2" s="3" t="s">
        <v>82</v>
      </c>
      <c r="B2" s="3"/>
      <c r="C2" s="3"/>
      <c r="D2" s="3"/>
      <c r="E2" s="3"/>
      <c r="F2" s="3"/>
    </row>
    <row r="3" ht="2.25" customHeight="1"/>
    <row r="4" ht="43.5" customHeight="1" spans="1:6">
      <c r="A4" s="6" t="s">
        <v>4</v>
      </c>
      <c r="B4" s="6" t="str">
        <f>DG!B9</f>
        <v>Denumirea capitolelor si subcapitolelor de cheltuieli</v>
      </c>
      <c r="C4" s="7" t="s">
        <v>83</v>
      </c>
      <c r="D4" s="160" t="s">
        <v>7</v>
      </c>
      <c r="E4" s="297">
        <v>0.19</v>
      </c>
      <c r="F4" s="298" t="s">
        <v>84</v>
      </c>
    </row>
    <row r="5" ht="15.75" spans="1:6">
      <c r="A5" s="11"/>
      <c r="B5" s="11"/>
      <c r="C5" s="12" t="s">
        <v>11</v>
      </c>
      <c r="D5" s="13" t="s">
        <v>11</v>
      </c>
      <c r="E5" s="14"/>
      <c r="F5" s="12" t="s">
        <v>11</v>
      </c>
    </row>
    <row r="6" ht="15.75" spans="1:6">
      <c r="A6" s="60">
        <v>1</v>
      </c>
      <c r="B6" s="63">
        <v>2</v>
      </c>
      <c r="C6" s="63">
        <v>3</v>
      </c>
      <c r="D6" s="61">
        <v>4</v>
      </c>
      <c r="E6" s="62"/>
      <c r="F6" s="63">
        <v>5</v>
      </c>
    </row>
    <row r="7" ht="15.75" spans="1:6">
      <c r="A7" s="19"/>
      <c r="B7" s="20"/>
      <c r="C7" s="20"/>
      <c r="D7" s="20"/>
      <c r="E7" s="20"/>
      <c r="F7" s="21"/>
    </row>
    <row r="8" spans="1:6">
      <c r="A8" s="22" t="s">
        <v>85</v>
      </c>
      <c r="B8" s="3"/>
      <c r="C8" s="3"/>
      <c r="D8" s="3"/>
      <c r="E8" s="3"/>
      <c r="F8" s="23"/>
    </row>
    <row r="9" ht="15.75" spans="1:6">
      <c r="A9" s="299" t="s">
        <v>14</v>
      </c>
      <c r="B9" s="300"/>
      <c r="C9" s="300"/>
      <c r="D9" s="300"/>
      <c r="E9" s="300"/>
      <c r="F9" s="301"/>
    </row>
    <row r="10" spans="1:6">
      <c r="A10" s="302" t="s">
        <v>86</v>
      </c>
      <c r="B10" s="303" t="s">
        <v>87</v>
      </c>
      <c r="C10" s="304">
        <v>0</v>
      </c>
      <c r="D10" s="45">
        <f t="shared" ref="D10:D16" si="0">C10*$E$4</f>
        <v>0</v>
      </c>
      <c r="E10" s="46"/>
      <c r="F10" s="169">
        <f t="shared" ref="F10:F16" si="1">C10+D10</f>
        <v>0</v>
      </c>
    </row>
    <row r="11" ht="30" spans="1:6">
      <c r="A11" s="305" t="s">
        <v>88</v>
      </c>
      <c r="B11" s="306" t="s">
        <v>89</v>
      </c>
      <c r="C11" s="285">
        <v>0</v>
      </c>
      <c r="D11" s="109">
        <f t="shared" si="0"/>
        <v>0</v>
      </c>
      <c r="E11" s="110"/>
      <c r="F11" s="173">
        <f t="shared" si="1"/>
        <v>0</v>
      </c>
    </row>
    <row r="12" spans="1:6">
      <c r="A12" s="170" t="s">
        <v>90</v>
      </c>
      <c r="B12" s="171" t="s">
        <v>91</v>
      </c>
      <c r="C12" s="285">
        <v>0</v>
      </c>
      <c r="D12" s="109">
        <f t="shared" si="0"/>
        <v>0</v>
      </c>
      <c r="E12" s="110"/>
      <c r="F12" s="173">
        <f t="shared" si="1"/>
        <v>0</v>
      </c>
    </row>
    <row r="13" spans="1:6">
      <c r="A13" s="170" t="s">
        <v>92</v>
      </c>
      <c r="B13" s="171" t="s">
        <v>93</v>
      </c>
      <c r="C13" s="172">
        <v>0</v>
      </c>
      <c r="D13" s="109">
        <f t="shared" si="0"/>
        <v>0</v>
      </c>
      <c r="E13" s="110"/>
      <c r="F13" s="173">
        <f t="shared" si="1"/>
        <v>0</v>
      </c>
    </row>
    <row r="14" spans="1:6">
      <c r="A14" s="170" t="s">
        <v>94</v>
      </c>
      <c r="B14" s="171" t="s">
        <v>95</v>
      </c>
      <c r="C14" s="285">
        <v>0</v>
      </c>
      <c r="D14" s="109">
        <f t="shared" si="0"/>
        <v>0</v>
      </c>
      <c r="E14" s="110"/>
      <c r="F14" s="173">
        <f t="shared" si="1"/>
        <v>0</v>
      </c>
    </row>
    <row r="15" ht="30" spans="1:6">
      <c r="A15" s="305" t="s">
        <v>96</v>
      </c>
      <c r="B15" s="306" t="s">
        <v>97</v>
      </c>
      <c r="C15" s="285">
        <v>0</v>
      </c>
      <c r="D15" s="109">
        <f t="shared" si="0"/>
        <v>0</v>
      </c>
      <c r="E15" s="110"/>
      <c r="F15" s="173">
        <f t="shared" si="1"/>
        <v>0</v>
      </c>
    </row>
    <row r="16" ht="15.75" spans="1:6">
      <c r="A16" s="116" t="s">
        <v>98</v>
      </c>
      <c r="B16" s="174" t="s">
        <v>58</v>
      </c>
      <c r="C16" s="307">
        <v>0</v>
      </c>
      <c r="D16" s="29">
        <f t="shared" si="0"/>
        <v>0</v>
      </c>
      <c r="E16" s="30"/>
      <c r="F16" s="31">
        <f t="shared" si="1"/>
        <v>0</v>
      </c>
    </row>
    <row r="17" ht="15.75" spans="1:6">
      <c r="A17" s="32" t="s">
        <v>99</v>
      </c>
      <c r="B17" s="33"/>
      <c r="C17" s="308">
        <f>SUM(C10:C16)</f>
        <v>0</v>
      </c>
      <c r="D17" s="289">
        <f>SUM(D10:E16)</f>
        <v>0</v>
      </c>
      <c r="E17" s="290"/>
      <c r="F17" s="291">
        <f>SUM(F10:F16)</f>
        <v>0</v>
      </c>
    </row>
    <row r="18" spans="1:6">
      <c r="A18" s="38"/>
      <c r="B18" s="39"/>
      <c r="C18" s="309"/>
      <c r="D18" s="40"/>
      <c r="E18" s="40"/>
      <c r="F18" s="41"/>
    </row>
    <row r="19" spans="1:6">
      <c r="A19" s="22" t="s">
        <v>100</v>
      </c>
      <c r="B19" s="3"/>
      <c r="C19" s="3"/>
      <c r="D19" s="3"/>
      <c r="E19" s="3"/>
      <c r="F19" s="23"/>
    </row>
    <row r="20" customHeight="1" spans="1:6">
      <c r="A20" s="278" t="s">
        <v>101</v>
      </c>
      <c r="B20" s="279"/>
      <c r="C20" s="279"/>
      <c r="D20" s="279"/>
      <c r="E20" s="279"/>
      <c r="F20" s="280"/>
    </row>
    <row r="21" ht="15.75" spans="1:6">
      <c r="A21" s="310"/>
      <c r="B21" s="311"/>
      <c r="C21" s="311"/>
      <c r="D21" s="311"/>
      <c r="E21" s="311"/>
      <c r="F21" s="312"/>
    </row>
    <row r="22" customHeight="1" spans="1:6">
      <c r="A22" s="313" t="s">
        <v>102</v>
      </c>
      <c r="B22" s="43" t="s">
        <v>103</v>
      </c>
      <c r="C22" s="44">
        <v>0</v>
      </c>
      <c r="D22" s="314">
        <f>C22*$E$4</f>
        <v>0</v>
      </c>
      <c r="E22" s="315"/>
      <c r="F22" s="47">
        <f>C22+D22</f>
        <v>0</v>
      </c>
    </row>
    <row r="23" spans="1:6">
      <c r="A23" s="316"/>
      <c r="B23" s="206"/>
      <c r="C23" s="203"/>
      <c r="D23" s="79"/>
      <c r="E23" s="80"/>
      <c r="F23" s="81"/>
    </row>
    <row r="24" spans="1:6">
      <c r="A24" s="170" t="s">
        <v>104</v>
      </c>
      <c r="B24" s="171" t="s">
        <v>105</v>
      </c>
      <c r="C24" s="285">
        <v>0</v>
      </c>
      <c r="D24" s="109">
        <f>C24*$E$4</f>
        <v>0</v>
      </c>
      <c r="E24" s="110"/>
      <c r="F24" s="173">
        <f>C24+D24</f>
        <v>0</v>
      </c>
    </row>
    <row r="25" spans="1:6">
      <c r="A25" s="170" t="s">
        <v>106</v>
      </c>
      <c r="B25" s="171" t="s">
        <v>107</v>
      </c>
      <c r="C25" s="285">
        <v>0</v>
      </c>
      <c r="D25" s="109">
        <f>C25*$E$4</f>
        <v>0</v>
      </c>
      <c r="E25" s="110"/>
      <c r="F25" s="173">
        <f>C25+D25</f>
        <v>0</v>
      </c>
    </row>
    <row r="26" spans="1:6">
      <c r="A26" s="170" t="s">
        <v>108</v>
      </c>
      <c r="B26" s="171" t="s">
        <v>109</v>
      </c>
      <c r="C26" s="285">
        <v>0</v>
      </c>
      <c r="D26" s="109">
        <f>C26*$E$4</f>
        <v>0</v>
      </c>
      <c r="E26" s="110"/>
      <c r="F26" s="173">
        <f>C26+D26</f>
        <v>0</v>
      </c>
    </row>
    <row r="27" spans="1:6">
      <c r="A27" s="170" t="s">
        <v>110</v>
      </c>
      <c r="B27" s="171" t="s">
        <v>111</v>
      </c>
      <c r="C27" s="285">
        <v>0</v>
      </c>
      <c r="D27" s="109">
        <f>C27*$E$4</f>
        <v>0</v>
      </c>
      <c r="E27" s="110"/>
      <c r="F27" s="173">
        <f>C27+D27</f>
        <v>0</v>
      </c>
    </row>
    <row r="28" ht="15.75" spans="1:6">
      <c r="A28" s="116" t="s">
        <v>112</v>
      </c>
      <c r="B28" s="174" t="s">
        <v>113</v>
      </c>
      <c r="C28" s="307">
        <v>0</v>
      </c>
      <c r="D28" s="29">
        <f>C28*$E$4</f>
        <v>0</v>
      </c>
      <c r="E28" s="30"/>
      <c r="F28" s="31">
        <f>C28+D28</f>
        <v>0</v>
      </c>
    </row>
    <row r="29" ht="15.75" spans="1:6">
      <c r="A29" s="32" t="s">
        <v>114</v>
      </c>
      <c r="B29" s="33"/>
      <c r="C29" s="288">
        <f>SUM(C22:C28)</f>
        <v>0</v>
      </c>
      <c r="D29" s="289">
        <f>SUM(D22:E28)</f>
        <v>0</v>
      </c>
      <c r="E29" s="290"/>
      <c r="F29" s="291">
        <f>SUM(F22:F28)</f>
        <v>0</v>
      </c>
    </row>
    <row r="30" spans="1:6">
      <c r="A30" s="182"/>
      <c r="F30" s="115"/>
    </row>
    <row r="31" spans="1:6">
      <c r="A31" s="22" t="s">
        <v>115</v>
      </c>
      <c r="B31" s="3"/>
      <c r="C31" s="3"/>
      <c r="D31" s="3"/>
      <c r="E31" s="3"/>
      <c r="F31" s="23"/>
    </row>
    <row r="32" ht="15.75" spans="1:6">
      <c r="A32" s="299" t="s">
        <v>116</v>
      </c>
      <c r="B32" s="300"/>
      <c r="C32" s="300"/>
      <c r="D32" s="300"/>
      <c r="E32" s="300"/>
      <c r="F32" s="301"/>
    </row>
    <row r="33" spans="1:6">
      <c r="A33" s="313" t="s">
        <v>117</v>
      </c>
      <c r="B33" s="317" t="s">
        <v>118</v>
      </c>
      <c r="C33" s="304">
        <v>0</v>
      </c>
      <c r="D33" s="45">
        <f>C33*$E$4</f>
        <v>0</v>
      </c>
      <c r="E33" s="46"/>
      <c r="F33" s="169">
        <f>C33+D33</f>
        <v>0</v>
      </c>
    </row>
    <row r="34" customHeight="1" spans="1:6">
      <c r="A34" s="64" t="s">
        <v>119</v>
      </c>
      <c r="B34" s="27" t="s">
        <v>120</v>
      </c>
      <c r="C34" s="28">
        <v>0</v>
      </c>
      <c r="D34" s="29">
        <f>C34*$E$4</f>
        <v>0</v>
      </c>
      <c r="E34" s="30"/>
      <c r="F34" s="31">
        <f>C34+D34</f>
        <v>0</v>
      </c>
    </row>
    <row r="35" ht="47.45" customHeight="1" spans="1:6">
      <c r="A35" s="68"/>
      <c r="B35" s="202"/>
      <c r="C35" s="205"/>
      <c r="D35" s="72"/>
      <c r="E35" s="73"/>
      <c r="F35" s="74"/>
    </row>
    <row r="36" ht="15.75" spans="1:6">
      <c r="A36" s="32" t="s">
        <v>121</v>
      </c>
      <c r="B36" s="33"/>
      <c r="C36" s="288">
        <f>SUM(C33:C35)</f>
        <v>0</v>
      </c>
      <c r="D36" s="289">
        <f>SUM(D33:E35)</f>
        <v>0</v>
      </c>
      <c r="E36" s="290"/>
      <c r="F36" s="291">
        <f>SUM(F33:F35)</f>
        <v>0</v>
      </c>
    </row>
    <row r="37" spans="1:6">
      <c r="A37" s="22"/>
      <c r="B37" s="3"/>
      <c r="F37" s="115"/>
    </row>
    <row r="38" spans="1:6">
      <c r="A38" s="22" t="s">
        <v>122</v>
      </c>
      <c r="B38" s="3"/>
      <c r="C38" s="3"/>
      <c r="D38" s="3"/>
      <c r="E38" s="3"/>
      <c r="F38" s="23"/>
    </row>
    <row r="39" ht="15.75" spans="1:6">
      <c r="A39" s="299" t="s">
        <v>17</v>
      </c>
      <c r="B39" s="318"/>
      <c r="C39" s="318"/>
      <c r="D39" s="318"/>
      <c r="E39" s="318"/>
      <c r="F39" s="319"/>
    </row>
    <row r="40" spans="1:6">
      <c r="A40" s="242" t="s">
        <v>123</v>
      </c>
      <c r="B40" s="317" t="s">
        <v>124</v>
      </c>
      <c r="C40" s="304">
        <v>0</v>
      </c>
      <c r="D40" s="45">
        <f>C40*$E$4</f>
        <v>0</v>
      </c>
      <c r="E40" s="46"/>
      <c r="F40" s="169">
        <f>C40+D40</f>
        <v>0</v>
      </c>
    </row>
    <row r="41" spans="1:6">
      <c r="A41" s="64" t="s">
        <v>125</v>
      </c>
      <c r="B41" s="27"/>
      <c r="C41" s="28">
        <v>0</v>
      </c>
      <c r="D41" s="29">
        <f>C41*$E$4</f>
        <v>0</v>
      </c>
      <c r="E41" s="30"/>
      <c r="F41" s="31">
        <f>C41+D41</f>
        <v>0</v>
      </c>
    </row>
    <row r="42" ht="15.75" spans="1:6">
      <c r="A42" s="68"/>
      <c r="B42" s="202"/>
      <c r="C42" s="205"/>
      <c r="D42" s="320"/>
      <c r="E42" s="321"/>
      <c r="F42" s="74"/>
    </row>
    <row r="43" ht="15.75" spans="1:6">
      <c r="A43" s="322" t="s">
        <v>126</v>
      </c>
      <c r="B43" s="323"/>
      <c r="C43" s="324">
        <f>SUM(C40:C42)</f>
        <v>0</v>
      </c>
      <c r="D43" s="325">
        <f>SUM(D40:E42)</f>
        <v>0</v>
      </c>
      <c r="E43" s="326"/>
      <c r="F43" s="327">
        <f>SUM(F40:F42)</f>
        <v>0</v>
      </c>
    </row>
    <row r="44" ht="15.75" spans="1:6">
      <c r="A44" s="322" t="s">
        <v>127</v>
      </c>
      <c r="B44" s="323"/>
      <c r="C44" s="328">
        <f>C17+C29+C36+C43</f>
        <v>0</v>
      </c>
      <c r="D44" s="329">
        <f>D36+D29+D17+D43</f>
        <v>0</v>
      </c>
      <c r="E44" s="330"/>
      <c r="F44" s="331">
        <f>F17+F29+F36+F43</f>
        <v>0</v>
      </c>
    </row>
    <row r="45" spans="2:3">
      <c r="B45" s="53"/>
      <c r="C45" s="54"/>
    </row>
    <row r="46" spans="3:3">
      <c r="C46" s="55"/>
    </row>
    <row r="47" spans="2:2">
      <c r="B47" s="2" t="s">
        <v>128</v>
      </c>
    </row>
    <row r="63" spans="3:3">
      <c r="C63" s="55"/>
    </row>
    <row r="64" spans="3:3">
      <c r="C64" s="55"/>
    </row>
  </sheetData>
  <mergeCells count="49">
    <mergeCell ref="A1:F1"/>
    <mergeCell ref="A2:F2"/>
    <mergeCell ref="D5:E5"/>
    <mergeCell ref="D6:E6"/>
    <mergeCell ref="A8:F8"/>
    <mergeCell ref="A9:F9"/>
    <mergeCell ref="D10:E10"/>
    <mergeCell ref="D11:E11"/>
    <mergeCell ref="D12:E12"/>
    <mergeCell ref="D13:E13"/>
    <mergeCell ref="D14:E14"/>
    <mergeCell ref="D15:E15"/>
    <mergeCell ref="D16:E16"/>
    <mergeCell ref="A17:B17"/>
    <mergeCell ref="D17:E17"/>
    <mergeCell ref="A19:F19"/>
    <mergeCell ref="D24:E24"/>
    <mergeCell ref="D25:E25"/>
    <mergeCell ref="D26:E26"/>
    <mergeCell ref="D27:E27"/>
    <mergeCell ref="D28:E28"/>
    <mergeCell ref="A29:B29"/>
    <mergeCell ref="D29:E29"/>
    <mergeCell ref="A31:F31"/>
    <mergeCell ref="A32:F32"/>
    <mergeCell ref="D33:E33"/>
    <mergeCell ref="A36:B36"/>
    <mergeCell ref="D36:E36"/>
    <mergeCell ref="A38:B38"/>
    <mergeCell ref="D40:E40"/>
    <mergeCell ref="D41:E41"/>
    <mergeCell ref="D42:E42"/>
    <mergeCell ref="A43:B43"/>
    <mergeCell ref="D43:E43"/>
    <mergeCell ref="A44:B44"/>
    <mergeCell ref="D44:E44"/>
    <mergeCell ref="A4:A5"/>
    <mergeCell ref="A22:A23"/>
    <mergeCell ref="A34:A35"/>
    <mergeCell ref="B4:B5"/>
    <mergeCell ref="B22:B23"/>
    <mergeCell ref="B34:B35"/>
    <mergeCell ref="C22:C23"/>
    <mergeCell ref="C34:C35"/>
    <mergeCell ref="F22:F23"/>
    <mergeCell ref="F34:F35"/>
    <mergeCell ref="A20:F21"/>
    <mergeCell ref="D22:E23"/>
    <mergeCell ref="D34:E35"/>
  </mergeCells>
  <pageMargins left="0.78740157480315" right="0.196850393700787" top="0.393700787401575" bottom="0.393700787401575" header="0.31496062992126" footer="0.31496062992126"/>
  <pageSetup paperSize="9" scale="80" orientation="portrait"/>
  <headerFooter>
    <oddFooter>&amp;Cpag&amp;P/&amp;N</oddFooter>
  </headerFooter>
  <ignoredErrors>
    <ignoredError sqref="A10:A16;A33:A35;A22:A28;A40:A41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55"/>
  <sheetViews>
    <sheetView zoomScaleSheetLayoutView="90" topLeftCell="A8" workbookViewId="0">
      <selection activeCell="I19" sqref="I19"/>
    </sheetView>
  </sheetViews>
  <sheetFormatPr defaultColWidth="8.85714285714286" defaultRowHeight="15" outlineLevelCol="5"/>
  <cols>
    <col min="1" max="1" width="5.42857142857143" style="2" customWidth="1"/>
    <col min="2" max="2" width="40.4285714285714" style="2" customWidth="1"/>
    <col min="3" max="3" width="9.71428571428571" style="2" customWidth="1"/>
    <col min="4" max="4" width="5.28571428571429" style="2" customWidth="1"/>
    <col min="5" max="5" width="12.1428571428571" style="2" customWidth="1"/>
    <col min="6" max="6" width="13.8571428571429" style="2" customWidth="1"/>
    <col min="7" max="16384" width="8.85714285714286" style="2"/>
  </cols>
  <sheetData>
    <row r="2" spans="1:6">
      <c r="A2" s="3" t="s">
        <v>129</v>
      </c>
      <c r="B2" s="3"/>
      <c r="C2" s="3"/>
      <c r="D2" s="3"/>
      <c r="E2" s="3"/>
      <c r="F2" s="3"/>
    </row>
    <row r="3" spans="1:6">
      <c r="A3" s="4" t="s">
        <v>130</v>
      </c>
      <c r="B3" s="4"/>
      <c r="C3" s="4"/>
      <c r="D3" s="4"/>
      <c r="E3" s="4"/>
      <c r="F3" s="4"/>
    </row>
    <row r="4" spans="1:6">
      <c r="A4" s="5"/>
      <c r="B4" s="5"/>
      <c r="C4" s="5"/>
      <c r="D4" s="5"/>
      <c r="E4" s="5"/>
      <c r="F4" s="5"/>
    </row>
    <row r="5" ht="15.75"/>
    <row r="6" ht="26.25" spans="1:6">
      <c r="A6" s="6" t="s">
        <v>4</v>
      </c>
      <c r="B6" s="6" t="str">
        <f>DG!B9</f>
        <v>Denumirea capitolelor si subcapitolelor de cheltuieli</v>
      </c>
      <c r="C6" s="7" t="s">
        <v>83</v>
      </c>
      <c r="D6" s="276" t="s">
        <v>7</v>
      </c>
      <c r="E6" s="161">
        <f>DF.1!E4</f>
        <v>0.19</v>
      </c>
      <c r="F6" s="277" t="s">
        <v>84</v>
      </c>
    </row>
    <row r="7" ht="15.75" spans="1:6">
      <c r="A7" s="11"/>
      <c r="B7" s="11"/>
      <c r="C7" s="12" t="s">
        <v>11</v>
      </c>
      <c r="D7" s="13" t="s">
        <v>11</v>
      </c>
      <c r="E7" s="14"/>
      <c r="F7" s="12" t="s">
        <v>11</v>
      </c>
    </row>
    <row r="8" ht="15.75" spans="1:6">
      <c r="A8" s="60">
        <v>1</v>
      </c>
      <c r="B8" s="63">
        <v>2</v>
      </c>
      <c r="C8" s="63">
        <v>3</v>
      </c>
      <c r="D8" s="61">
        <v>4</v>
      </c>
      <c r="E8" s="62"/>
      <c r="F8" s="63">
        <v>5</v>
      </c>
    </row>
    <row r="9" ht="15.75" spans="1:6">
      <c r="A9" s="19"/>
      <c r="B9" s="20"/>
      <c r="C9" s="20"/>
      <c r="D9" s="20"/>
      <c r="E9" s="20"/>
      <c r="F9" s="21"/>
    </row>
    <row r="10" spans="1:6">
      <c r="A10" s="22" t="s">
        <v>131</v>
      </c>
      <c r="B10" s="3"/>
      <c r="C10" s="3"/>
      <c r="D10" s="3"/>
      <c r="E10" s="3"/>
      <c r="F10" s="23"/>
    </row>
    <row r="11" ht="21.75" customHeight="1" spans="1:6">
      <c r="A11" s="278" t="s">
        <v>132</v>
      </c>
      <c r="B11" s="279"/>
      <c r="C11" s="279"/>
      <c r="D11" s="279"/>
      <c r="E11" s="279"/>
      <c r="F11" s="280"/>
    </row>
    <row r="12" ht="15.75" spans="1:6">
      <c r="A12" s="281"/>
      <c r="B12" s="282"/>
      <c r="C12" s="282"/>
      <c r="D12" s="282"/>
      <c r="E12" s="282"/>
      <c r="F12" s="283"/>
    </row>
    <row r="13" spans="1:6">
      <c r="A13" s="166" t="s">
        <v>133</v>
      </c>
      <c r="B13" s="167" t="s">
        <v>134</v>
      </c>
      <c r="C13" s="284">
        <v>20000</v>
      </c>
      <c r="D13" s="45">
        <f t="shared" ref="D13:D20" si="0">C13*$E$6</f>
        <v>3800</v>
      </c>
      <c r="E13" s="46"/>
      <c r="F13" s="169">
        <f t="shared" ref="F13:F20" si="1">C13+D13</f>
        <v>23800</v>
      </c>
    </row>
    <row r="14" spans="1:6">
      <c r="A14" s="170" t="s">
        <v>135</v>
      </c>
      <c r="B14" s="171" t="s">
        <v>136</v>
      </c>
      <c r="C14" s="285">
        <v>40000</v>
      </c>
      <c r="D14" s="109">
        <f t="shared" si="0"/>
        <v>7600</v>
      </c>
      <c r="E14" s="110"/>
      <c r="F14" s="173">
        <f t="shared" si="1"/>
        <v>47600</v>
      </c>
    </row>
    <row r="15" spans="1:6">
      <c r="A15" s="170" t="s">
        <v>137</v>
      </c>
      <c r="B15" s="171" t="s">
        <v>138</v>
      </c>
      <c r="C15" s="285">
        <v>0</v>
      </c>
      <c r="D15" s="109">
        <f t="shared" si="0"/>
        <v>0</v>
      </c>
      <c r="E15" s="110"/>
      <c r="F15" s="173">
        <f t="shared" si="1"/>
        <v>0</v>
      </c>
    </row>
    <row r="16" spans="1:6">
      <c r="A16" s="170" t="s">
        <v>139</v>
      </c>
      <c r="B16" s="171" t="s">
        <v>140</v>
      </c>
      <c r="C16" s="285">
        <v>0</v>
      </c>
      <c r="D16" s="109">
        <f t="shared" si="0"/>
        <v>0</v>
      </c>
      <c r="E16" s="110"/>
      <c r="F16" s="173">
        <f t="shared" si="1"/>
        <v>0</v>
      </c>
    </row>
    <row r="17" spans="1:6">
      <c r="A17" s="170" t="s">
        <v>141</v>
      </c>
      <c r="B17" s="171" t="s">
        <v>142</v>
      </c>
      <c r="C17" s="285">
        <v>7000</v>
      </c>
      <c r="D17" s="109">
        <f t="shared" si="0"/>
        <v>1330</v>
      </c>
      <c r="E17" s="110"/>
      <c r="F17" s="173">
        <f t="shared" si="1"/>
        <v>8330</v>
      </c>
    </row>
    <row r="18" spans="1:6">
      <c r="A18" s="170" t="s">
        <v>143</v>
      </c>
      <c r="B18" s="171" t="s">
        <v>144</v>
      </c>
      <c r="C18" s="172">
        <v>0</v>
      </c>
      <c r="D18" s="109">
        <f t="shared" si="0"/>
        <v>0</v>
      </c>
      <c r="E18" s="110"/>
      <c r="F18" s="173">
        <f t="shared" si="1"/>
        <v>0</v>
      </c>
    </row>
    <row r="19" spans="1:6">
      <c r="A19" s="170" t="s">
        <v>145</v>
      </c>
      <c r="B19" s="171" t="s">
        <v>146</v>
      </c>
      <c r="C19" s="285">
        <v>0</v>
      </c>
      <c r="D19" s="109">
        <f t="shared" si="0"/>
        <v>0</v>
      </c>
      <c r="E19" s="110"/>
      <c r="F19" s="173">
        <f t="shared" si="1"/>
        <v>0</v>
      </c>
    </row>
    <row r="20" ht="15.75" spans="1:6">
      <c r="A20" s="286" t="s">
        <v>147</v>
      </c>
      <c r="B20" s="234" t="s">
        <v>148</v>
      </c>
      <c r="C20" s="287">
        <v>0</v>
      </c>
      <c r="D20" s="251">
        <f t="shared" si="0"/>
        <v>0</v>
      </c>
      <c r="E20" s="252"/>
      <c r="F20" s="263">
        <f t="shared" si="1"/>
        <v>0</v>
      </c>
    </row>
    <row r="21" ht="15.75" spans="1:6">
      <c r="A21" s="32" t="s">
        <v>149</v>
      </c>
      <c r="B21" s="33"/>
      <c r="C21" s="288">
        <f>SUM(C13:C20)</f>
        <v>67000</v>
      </c>
      <c r="D21" s="289">
        <f>SUM(D13:E20)</f>
        <v>12730</v>
      </c>
      <c r="E21" s="290"/>
      <c r="F21" s="291">
        <f>SUM(F13:F20)</f>
        <v>79730</v>
      </c>
    </row>
    <row r="22" spans="1:6">
      <c r="A22" s="38"/>
      <c r="B22" s="39"/>
      <c r="C22" s="40"/>
      <c r="D22" s="40"/>
      <c r="E22" s="40"/>
      <c r="F22" s="41"/>
    </row>
    <row r="23" spans="1:6">
      <c r="A23" s="22" t="s">
        <v>150</v>
      </c>
      <c r="B23" s="3"/>
      <c r="C23" s="3"/>
      <c r="D23" s="3"/>
      <c r="E23" s="3"/>
      <c r="F23" s="23"/>
    </row>
    <row r="24" ht="15.75" spans="1:6">
      <c r="A24" s="22" t="s">
        <v>151</v>
      </c>
      <c r="B24" s="24"/>
      <c r="C24" s="24"/>
      <c r="D24" s="24"/>
      <c r="E24" s="24"/>
      <c r="F24" s="25"/>
    </row>
    <row r="25" ht="15.75" spans="1:6">
      <c r="A25" s="32" t="s">
        <v>152</v>
      </c>
      <c r="B25" s="33"/>
      <c r="C25" s="292">
        <v>0</v>
      </c>
      <c r="D25" s="289">
        <f>C25*E6</f>
        <v>0</v>
      </c>
      <c r="E25" s="290"/>
      <c r="F25" s="291">
        <f>C25+D25</f>
        <v>0</v>
      </c>
    </row>
    <row r="26" ht="15.75" spans="1:6">
      <c r="A26" s="48" t="s">
        <v>153</v>
      </c>
      <c r="B26" s="125"/>
      <c r="C26" s="293">
        <f>C21+C25</f>
        <v>67000</v>
      </c>
      <c r="D26" s="294">
        <f>D25+D21</f>
        <v>12730</v>
      </c>
      <c r="E26" s="295"/>
      <c r="F26" s="296">
        <f>F25+F21</f>
        <v>79730</v>
      </c>
    </row>
    <row r="27" spans="2:3">
      <c r="B27" s="53"/>
      <c r="C27" s="54"/>
    </row>
    <row r="28" spans="3:3">
      <c r="C28" s="55"/>
    </row>
    <row r="29" spans="2:2">
      <c r="B29" s="2" t="s">
        <v>128</v>
      </c>
    </row>
    <row r="30" spans="1:2">
      <c r="A30" s="3"/>
      <c r="B30" s="3"/>
    </row>
    <row r="37" spans="3:3">
      <c r="C37" s="55"/>
    </row>
    <row r="54" spans="3:3">
      <c r="C54" s="55"/>
    </row>
    <row r="55" spans="3:3">
      <c r="C55" s="55"/>
    </row>
  </sheetData>
  <mergeCells count="23">
    <mergeCell ref="A2:F2"/>
    <mergeCell ref="D7:E7"/>
    <mergeCell ref="D8:E8"/>
    <mergeCell ref="A10:F10"/>
    <mergeCell ref="D13:E13"/>
    <mergeCell ref="D14:E14"/>
    <mergeCell ref="D15:E15"/>
    <mergeCell ref="D16:E16"/>
    <mergeCell ref="D17:E17"/>
    <mergeCell ref="D18:E18"/>
    <mergeCell ref="D19:E19"/>
    <mergeCell ref="D20:E20"/>
    <mergeCell ref="A21:B21"/>
    <mergeCell ref="D21:E21"/>
    <mergeCell ref="A23:F23"/>
    <mergeCell ref="A24:F24"/>
    <mergeCell ref="A25:B25"/>
    <mergeCell ref="D25:E25"/>
    <mergeCell ref="A26:B26"/>
    <mergeCell ref="D26:E26"/>
    <mergeCell ref="A6:A7"/>
    <mergeCell ref="B6:B7"/>
    <mergeCell ref="A11:F12"/>
  </mergeCells>
  <pageMargins left="0.78740157480315" right="0.196850393700787" top="0.393700787401575" bottom="0.393700787401575" header="0.31496062992126" footer="0.31496062992126"/>
  <pageSetup paperSize="9" scale="80" orientation="portrait"/>
  <headerFooter>
    <oddFooter>&amp;Cpag&amp;P/&amp;N</oddFooter>
  </headerFooter>
  <ignoredErrors>
    <ignoredError sqref="A13:A20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8"/>
  <sheetViews>
    <sheetView topLeftCell="A83" workbookViewId="0">
      <selection activeCell="D50" sqref="D50"/>
    </sheetView>
  </sheetViews>
  <sheetFormatPr defaultColWidth="8.85714285714286" defaultRowHeight="15"/>
  <cols>
    <col min="1" max="1" width="6.85714285714286" style="1" customWidth="1"/>
    <col min="2" max="2" width="42.5714285714286" style="2" customWidth="1"/>
    <col min="3" max="3" width="10.1428571428571" style="2" customWidth="1"/>
    <col min="4" max="4" width="5.28571428571429" style="2" customWidth="1"/>
    <col min="5" max="5" width="12.1428571428571" style="2" customWidth="1"/>
    <col min="6" max="6" width="10.1428571428571" style="2" customWidth="1"/>
    <col min="7" max="7" width="8.85714285714286" style="2"/>
    <col min="8" max="9" width="10" style="2" customWidth="1"/>
    <col min="10" max="16384" width="8.85714285714286" style="2"/>
  </cols>
  <sheetData>
    <row r="1" spans="1:1">
      <c r="A1" s="2"/>
    </row>
    <row r="2" spans="1:6">
      <c r="A2" s="3" t="s">
        <v>154</v>
      </c>
      <c r="B2" s="3"/>
      <c r="C2" s="3"/>
      <c r="D2" s="3"/>
      <c r="E2" s="3"/>
      <c r="F2" s="3"/>
    </row>
    <row r="3" spans="1:6">
      <c r="A3" s="4" t="s">
        <v>155</v>
      </c>
      <c r="B3" s="4"/>
      <c r="C3" s="4"/>
      <c r="D3" s="4"/>
      <c r="E3" s="4"/>
      <c r="F3" s="4"/>
    </row>
    <row r="4" spans="1:6">
      <c r="A4" s="5"/>
      <c r="B4" s="5"/>
      <c r="C4" s="5"/>
      <c r="D4" s="5"/>
      <c r="E4" s="5"/>
      <c r="F4" s="5"/>
    </row>
    <row r="5" ht="15.75" spans="1:1">
      <c r="A5" s="2"/>
    </row>
    <row r="6" ht="39" spans="1:6">
      <c r="A6" s="6" t="s">
        <v>4</v>
      </c>
      <c r="B6" s="6" t="str">
        <f>DG!B9</f>
        <v>Denumirea capitolelor si subcapitolelor de cheltuieli</v>
      </c>
      <c r="C6" s="7" t="s">
        <v>83</v>
      </c>
      <c r="D6" s="160" t="s">
        <v>7</v>
      </c>
      <c r="E6" s="161">
        <f>DF.1!E4</f>
        <v>0.19</v>
      </c>
      <c r="F6" s="10" t="s">
        <v>84</v>
      </c>
    </row>
    <row r="7" ht="15.75" spans="1:6">
      <c r="A7" s="11"/>
      <c r="B7" s="11"/>
      <c r="C7" s="12" t="s">
        <v>11</v>
      </c>
      <c r="D7" s="8" t="s">
        <v>11</v>
      </c>
      <c r="E7" s="9"/>
      <c r="F7" s="12" t="s">
        <v>11</v>
      </c>
    </row>
    <row r="8" ht="15.75" spans="1:6">
      <c r="A8" s="60">
        <v>1</v>
      </c>
      <c r="B8" s="63">
        <v>2</v>
      </c>
      <c r="C8" s="63">
        <v>3</v>
      </c>
      <c r="D8" s="162">
        <v>4</v>
      </c>
      <c r="E8" s="163"/>
      <c r="F8" s="63">
        <v>5</v>
      </c>
    </row>
    <row r="9" ht="15.75" spans="1:6">
      <c r="A9" s="19"/>
      <c r="B9" s="20"/>
      <c r="C9" s="20"/>
      <c r="D9" s="20"/>
      <c r="E9" s="20"/>
      <c r="F9" s="21"/>
    </row>
    <row r="10" spans="1:6">
      <c r="A10" s="22" t="s">
        <v>156</v>
      </c>
      <c r="B10" s="3"/>
      <c r="C10" s="3"/>
      <c r="D10" s="3"/>
      <c r="E10" s="3"/>
      <c r="F10" s="23"/>
    </row>
    <row r="11" spans="1:6">
      <c r="A11" s="22" t="s">
        <v>24</v>
      </c>
      <c r="B11" s="24"/>
      <c r="C11" s="24"/>
      <c r="D11" s="24"/>
      <c r="E11" s="24"/>
      <c r="F11" s="25"/>
    </row>
    <row r="12" ht="15.75" spans="1:6">
      <c r="A12" s="164" t="s">
        <v>157</v>
      </c>
      <c r="B12" s="165" t="s">
        <v>158</v>
      </c>
      <c r="C12" s="24"/>
      <c r="D12" s="24"/>
      <c r="E12" s="24"/>
      <c r="F12" s="25"/>
    </row>
    <row r="13" spans="1:6">
      <c r="A13" s="166" t="s">
        <v>159</v>
      </c>
      <c r="B13" s="167" t="s">
        <v>160</v>
      </c>
      <c r="C13" s="168">
        <v>9800</v>
      </c>
      <c r="D13" s="45">
        <f t="shared" ref="D13:D18" si="0">C13*$E$6</f>
        <v>1862</v>
      </c>
      <c r="E13" s="46"/>
      <c r="F13" s="169">
        <f t="shared" ref="F13:F18" si="1">C13+D13</f>
        <v>11662</v>
      </c>
    </row>
    <row r="14" spans="1:6">
      <c r="A14" s="170" t="s">
        <v>161</v>
      </c>
      <c r="B14" s="171" t="s">
        <v>162</v>
      </c>
      <c r="C14" s="172">
        <v>0</v>
      </c>
      <c r="D14" s="109">
        <f t="shared" si="0"/>
        <v>0</v>
      </c>
      <c r="E14" s="110"/>
      <c r="F14" s="173">
        <f t="shared" si="1"/>
        <v>0</v>
      </c>
    </row>
    <row r="15" spans="1:6">
      <c r="A15" s="170" t="s">
        <v>163</v>
      </c>
      <c r="B15" s="171" t="s">
        <v>164</v>
      </c>
      <c r="C15" s="172">
        <v>0</v>
      </c>
      <c r="D15" s="109">
        <f t="shared" si="0"/>
        <v>0</v>
      </c>
      <c r="E15" s="110"/>
      <c r="F15" s="173">
        <f t="shared" si="1"/>
        <v>0</v>
      </c>
    </row>
    <row r="16" spans="1:6">
      <c r="A16" s="170" t="s">
        <v>165</v>
      </c>
      <c r="B16" s="171" t="s">
        <v>166</v>
      </c>
      <c r="C16" s="172">
        <v>0</v>
      </c>
      <c r="D16" s="109">
        <f t="shared" si="0"/>
        <v>0</v>
      </c>
      <c r="E16" s="110"/>
      <c r="F16" s="173">
        <f t="shared" si="1"/>
        <v>0</v>
      </c>
    </row>
    <row r="17" spans="1:6">
      <c r="A17" s="170" t="s">
        <v>167</v>
      </c>
      <c r="B17" s="171" t="s">
        <v>168</v>
      </c>
      <c r="C17" s="172">
        <v>0</v>
      </c>
      <c r="D17" s="109">
        <f t="shared" si="0"/>
        <v>0</v>
      </c>
      <c r="E17" s="110"/>
      <c r="F17" s="173">
        <f t="shared" si="1"/>
        <v>0</v>
      </c>
    </row>
    <row r="18" ht="15.75" spans="1:6">
      <c r="A18" s="116" t="s">
        <v>169</v>
      </c>
      <c r="B18" s="174" t="s">
        <v>170</v>
      </c>
      <c r="C18" s="175">
        <v>0</v>
      </c>
      <c r="D18" s="29">
        <f t="shared" si="0"/>
        <v>0</v>
      </c>
      <c r="E18" s="30"/>
      <c r="F18" s="31">
        <f t="shared" si="1"/>
        <v>0</v>
      </c>
    </row>
    <row r="19" ht="15.75" spans="1:6">
      <c r="A19" s="176" t="s">
        <v>171</v>
      </c>
      <c r="B19" s="177"/>
      <c r="C19" s="178">
        <f>SUM(C13:C18)</f>
        <v>9800</v>
      </c>
      <c r="D19" s="179">
        <f>SUM(D13:E18)</f>
        <v>1862</v>
      </c>
      <c r="E19" s="180"/>
      <c r="F19" s="181">
        <f>SUM(F13:F18)</f>
        <v>11662</v>
      </c>
    </row>
    <row r="20" spans="1:6">
      <c r="A20" s="182"/>
      <c r="F20" s="115"/>
    </row>
    <row r="21" spans="1:6">
      <c r="A21" s="22" t="s">
        <v>172</v>
      </c>
      <c r="B21" s="3"/>
      <c r="C21" s="3"/>
      <c r="D21" s="3"/>
      <c r="E21" s="3"/>
      <c r="F21" s="23"/>
    </row>
    <row r="22" ht="15.75" spans="1:6">
      <c r="A22" s="183" t="s">
        <v>173</v>
      </c>
      <c r="B22" s="24"/>
      <c r="C22" s="184"/>
      <c r="D22" s="185"/>
      <c r="E22" s="185"/>
      <c r="F22" s="186"/>
    </row>
    <row r="23" ht="15.75" spans="1:6">
      <c r="A23" s="187" t="s">
        <v>174</v>
      </c>
      <c r="B23" s="188" t="s">
        <v>173</v>
      </c>
      <c r="C23" s="189">
        <v>6420</v>
      </c>
      <c r="D23" s="190">
        <f>C23*$E$6</f>
        <v>1219.8</v>
      </c>
      <c r="E23" s="190"/>
      <c r="F23" s="169">
        <f>C23+D23</f>
        <v>7639.8</v>
      </c>
    </row>
    <row r="24" ht="15.75" spans="1:6">
      <c r="A24" s="176" t="s">
        <v>175</v>
      </c>
      <c r="B24" s="177"/>
      <c r="C24" s="178">
        <f>SUM(C23)</f>
        <v>6420</v>
      </c>
      <c r="D24" s="179">
        <f>SUM(D23)</f>
        <v>1219.8</v>
      </c>
      <c r="E24" s="180"/>
      <c r="F24" s="181">
        <f>SUM(F23)</f>
        <v>7639.8</v>
      </c>
    </row>
    <row r="25" spans="1:6">
      <c r="A25" s="182"/>
      <c r="F25" s="115"/>
    </row>
    <row r="26" spans="1:6">
      <c r="A26" s="22" t="s">
        <v>176</v>
      </c>
      <c r="B26" s="3"/>
      <c r="C26" s="3"/>
      <c r="D26" s="3"/>
      <c r="E26" s="3"/>
      <c r="F26" s="23"/>
    </row>
    <row r="27" spans="1:6">
      <c r="A27" s="183" t="s">
        <v>177</v>
      </c>
      <c r="B27" s="24"/>
      <c r="C27" s="184"/>
      <c r="D27" s="185"/>
      <c r="E27" s="185"/>
      <c r="F27" s="186"/>
    </row>
    <row r="28" ht="15.75" spans="1:6">
      <c r="A28" s="130" t="s">
        <v>178</v>
      </c>
      <c r="B28" s="191" t="s">
        <v>177</v>
      </c>
      <c r="C28" s="192">
        <v>0</v>
      </c>
      <c r="D28" s="193">
        <f>C28*$E$6</f>
        <v>0</v>
      </c>
      <c r="E28" s="193"/>
      <c r="F28" s="173">
        <f>C28+D28</f>
        <v>0</v>
      </c>
    </row>
    <row r="29" ht="15.75" spans="1:6">
      <c r="A29" s="176" t="s">
        <v>179</v>
      </c>
      <c r="B29" s="177"/>
      <c r="C29" s="194">
        <f>SUM(C28)</f>
        <v>0</v>
      </c>
      <c r="D29" s="195">
        <f>SUM(D28)</f>
        <v>0</v>
      </c>
      <c r="E29" s="196"/>
      <c r="F29" s="197">
        <f>SUM(F28)</f>
        <v>0</v>
      </c>
    </row>
    <row r="30" ht="15.75" spans="1:6">
      <c r="A30" s="176" t="s">
        <v>180</v>
      </c>
      <c r="B30" s="177"/>
      <c r="C30" s="198">
        <f>C29+C24+C19</f>
        <v>16220</v>
      </c>
      <c r="D30" s="199">
        <f>D29+D24+D19</f>
        <v>3081.8</v>
      </c>
      <c r="E30" s="200"/>
      <c r="F30" s="201">
        <f>F29+F24+F19</f>
        <v>19301.8</v>
      </c>
    </row>
    <row r="31" spans="1:6">
      <c r="A31" s="22"/>
      <c r="B31" s="3"/>
      <c r="F31" s="115"/>
    </row>
    <row r="32" spans="1:6">
      <c r="A32" s="22" t="s">
        <v>181</v>
      </c>
      <c r="B32" s="3"/>
      <c r="C32" s="3"/>
      <c r="D32" s="3"/>
      <c r="E32" s="3"/>
      <c r="F32" s="23"/>
    </row>
    <row r="33" spans="1:6">
      <c r="A33" s="22" t="s">
        <v>182</v>
      </c>
      <c r="B33" s="24"/>
      <c r="C33" s="24"/>
      <c r="D33" s="24"/>
      <c r="E33" s="24"/>
      <c r="F33" s="25"/>
    </row>
    <row r="34" spans="1:6">
      <c r="A34" s="26" t="s">
        <v>183</v>
      </c>
      <c r="B34" s="27" t="s">
        <v>184</v>
      </c>
      <c r="C34" s="28">
        <v>0</v>
      </c>
      <c r="D34" s="29">
        <f>C34*$E$6</f>
        <v>0</v>
      </c>
      <c r="E34" s="30"/>
      <c r="F34" s="31">
        <f>C34+D34</f>
        <v>0</v>
      </c>
    </row>
    <row r="35" spans="1:6">
      <c r="A35" s="99"/>
      <c r="B35" s="202"/>
      <c r="C35" s="203"/>
      <c r="D35" s="79"/>
      <c r="E35" s="80"/>
      <c r="F35" s="81"/>
    </row>
    <row r="36" spans="1:6">
      <c r="A36" s="26" t="s">
        <v>185</v>
      </c>
      <c r="B36" s="65" t="s">
        <v>186</v>
      </c>
      <c r="C36" s="28">
        <v>0</v>
      </c>
      <c r="D36" s="29">
        <f>C36*$E$6</f>
        <v>0</v>
      </c>
      <c r="E36" s="30"/>
      <c r="F36" s="31">
        <f>C36+D36</f>
        <v>0</v>
      </c>
    </row>
    <row r="37" spans="1:6">
      <c r="A37" s="93"/>
      <c r="B37" s="204"/>
      <c r="C37" s="203"/>
      <c r="D37" s="79"/>
      <c r="E37" s="80"/>
      <c r="F37" s="81"/>
    </row>
    <row r="38" spans="1:6">
      <c r="A38" s="99" t="s">
        <v>187</v>
      </c>
      <c r="B38" s="100" t="s">
        <v>188</v>
      </c>
      <c r="C38" s="28">
        <v>0</v>
      </c>
      <c r="D38" s="29">
        <f>C38*$E$6</f>
        <v>0</v>
      </c>
      <c r="E38" s="30"/>
      <c r="F38" s="31">
        <f>C38+D38</f>
        <v>0</v>
      </c>
    </row>
    <row r="39" spans="1:6">
      <c r="A39" s="99"/>
      <c r="B39" s="100"/>
      <c r="C39" s="205"/>
      <c r="D39" s="72"/>
      <c r="E39" s="73"/>
      <c r="F39" s="74"/>
    </row>
    <row r="40" spans="1:6">
      <c r="A40" s="99"/>
      <c r="B40" s="100"/>
      <c r="C40" s="205"/>
      <c r="D40" s="72"/>
      <c r="E40" s="73"/>
      <c r="F40" s="74"/>
    </row>
    <row r="41" spans="1:6">
      <c r="A41" s="93"/>
      <c r="B41" s="204"/>
      <c r="C41" s="203"/>
      <c r="D41" s="79"/>
      <c r="E41" s="80"/>
      <c r="F41" s="81"/>
    </row>
    <row r="42" spans="1:6">
      <c r="A42" s="26" t="s">
        <v>189</v>
      </c>
      <c r="B42" s="27" t="s">
        <v>190</v>
      </c>
      <c r="C42" s="28">
        <v>0</v>
      </c>
      <c r="D42" s="29">
        <f>C42*$E$6</f>
        <v>0</v>
      </c>
      <c r="E42" s="30"/>
      <c r="F42" s="31">
        <f>C42+D42</f>
        <v>0</v>
      </c>
    </row>
    <row r="43" spans="1:6">
      <c r="A43" s="93"/>
      <c r="B43" s="206"/>
      <c r="C43" s="205"/>
      <c r="D43" s="79"/>
      <c r="E43" s="80"/>
      <c r="F43" s="81"/>
    </row>
    <row r="44" spans="1:6">
      <c r="A44" s="26" t="s">
        <v>191</v>
      </c>
      <c r="B44" s="100" t="s">
        <v>192</v>
      </c>
      <c r="C44" s="28">
        <v>0</v>
      </c>
      <c r="D44" s="29">
        <f>C44*$E$6</f>
        <v>0</v>
      </c>
      <c r="E44" s="30"/>
      <c r="F44" s="31">
        <f>C44+D44</f>
        <v>0</v>
      </c>
    </row>
    <row r="45" spans="1:6">
      <c r="A45" s="93"/>
      <c r="B45" s="100"/>
      <c r="C45" s="205"/>
      <c r="D45" s="79"/>
      <c r="E45" s="80"/>
      <c r="F45" s="81"/>
    </row>
    <row r="46" spans="1:6">
      <c r="A46" s="170" t="s">
        <v>193</v>
      </c>
      <c r="B46" s="171" t="s">
        <v>194</v>
      </c>
      <c r="C46" s="207">
        <v>0</v>
      </c>
      <c r="D46" s="109">
        <f>C46*$E$6</f>
        <v>0</v>
      </c>
      <c r="E46" s="110"/>
      <c r="F46" s="173">
        <f>C46+D46</f>
        <v>0</v>
      </c>
    </row>
    <row r="47" spans="1:6">
      <c r="A47" s="170" t="s">
        <v>195</v>
      </c>
      <c r="B47" s="171" t="s">
        <v>196</v>
      </c>
      <c r="C47" s="207">
        <v>0</v>
      </c>
      <c r="D47" s="109">
        <f>C47*$E$6</f>
        <v>0</v>
      </c>
      <c r="E47" s="110"/>
      <c r="F47" s="173">
        <f>C47+D47</f>
        <v>0</v>
      </c>
    </row>
    <row r="48" ht="15.75" spans="1:9">
      <c r="A48" s="116" t="s">
        <v>197</v>
      </c>
      <c r="B48" s="174" t="s">
        <v>198</v>
      </c>
      <c r="C48" s="208">
        <v>0</v>
      </c>
      <c r="D48" s="29">
        <f>C48*$E$6</f>
        <v>0</v>
      </c>
      <c r="E48" s="30"/>
      <c r="F48" s="31">
        <f>C48+D48</f>
        <v>0</v>
      </c>
      <c r="I48" s="55"/>
    </row>
    <row r="49" ht="15.75" spans="1:6">
      <c r="A49" s="176" t="s">
        <v>199</v>
      </c>
      <c r="B49" s="177"/>
      <c r="C49" s="198">
        <f>SUM(C34:C48)</f>
        <v>0</v>
      </c>
      <c r="D49" s="199">
        <f>SUM(D34:E48)</f>
        <v>0</v>
      </c>
      <c r="E49" s="200"/>
      <c r="F49" s="209">
        <f>SUM(F34:F48)</f>
        <v>0</v>
      </c>
    </row>
    <row r="50" spans="1:6">
      <c r="A50" s="182"/>
      <c r="F50" s="115"/>
    </row>
    <row r="51" spans="1:6">
      <c r="A51" s="22" t="s">
        <v>200</v>
      </c>
      <c r="B51" s="3"/>
      <c r="C51" s="3"/>
      <c r="D51" s="3"/>
      <c r="E51" s="3"/>
      <c r="F51" s="23"/>
    </row>
    <row r="52" spans="1:6">
      <c r="A52" s="210" t="s">
        <v>29</v>
      </c>
      <c r="B52" s="165"/>
      <c r="C52" s="184"/>
      <c r="D52" s="185"/>
      <c r="E52" s="185"/>
      <c r="F52" s="186"/>
    </row>
    <row r="53" ht="15.75" spans="1:6">
      <c r="A53" s="130" t="s">
        <v>201</v>
      </c>
      <c r="B53" s="191" t="s">
        <v>29</v>
      </c>
      <c r="C53" s="211">
        <v>0</v>
      </c>
      <c r="D53" s="193">
        <f>C53*$E$6</f>
        <v>0</v>
      </c>
      <c r="E53" s="193"/>
      <c r="F53" s="173">
        <f>C53+D53</f>
        <v>0</v>
      </c>
    </row>
    <row r="54" ht="15.75" spans="1:6">
      <c r="A54" s="32" t="s">
        <v>202</v>
      </c>
      <c r="B54" s="33"/>
      <c r="C54" s="212">
        <f>SUM(C53)</f>
        <v>0</v>
      </c>
      <c r="D54" s="213">
        <f>SUM(D53)</f>
        <v>0</v>
      </c>
      <c r="E54" s="214"/>
      <c r="F54" s="215">
        <f>SUM(F53)</f>
        <v>0</v>
      </c>
    </row>
    <row r="55" spans="1:6">
      <c r="A55" s="182"/>
      <c r="F55" s="115"/>
    </row>
    <row r="56" spans="1:6">
      <c r="A56" s="22" t="s">
        <v>203</v>
      </c>
      <c r="B56" s="3"/>
      <c r="C56" s="3"/>
      <c r="D56" s="3"/>
      <c r="E56" s="3"/>
      <c r="F56" s="23"/>
    </row>
    <row r="57" ht="15.75" spans="1:6">
      <c r="A57" s="210" t="s">
        <v>30</v>
      </c>
      <c r="B57" s="165"/>
      <c r="C57" s="165"/>
      <c r="D57" s="165"/>
      <c r="E57" s="216"/>
      <c r="F57" s="186"/>
    </row>
    <row r="58" ht="30.75" spans="1:6">
      <c r="A58" s="217" t="s">
        <v>204</v>
      </c>
      <c r="B58" s="218" t="s">
        <v>30</v>
      </c>
      <c r="C58" s="219">
        <v>0</v>
      </c>
      <c r="D58" s="220">
        <f>C58*$E$6</f>
        <v>0</v>
      </c>
      <c r="E58" s="220"/>
      <c r="F58" s="197">
        <f>C58+D58</f>
        <v>0</v>
      </c>
    </row>
    <row r="59" ht="15.75" spans="1:10">
      <c r="A59" s="32" t="s">
        <v>205</v>
      </c>
      <c r="B59" s="33"/>
      <c r="C59" s="221">
        <f>SUM(C58)</f>
        <v>0</v>
      </c>
      <c r="D59" s="213">
        <f>SUM(D58)</f>
        <v>0</v>
      </c>
      <c r="E59" s="214"/>
      <c r="F59" s="215">
        <f>SUM(F58)</f>
        <v>0</v>
      </c>
      <c r="J59" s="230"/>
    </row>
    <row r="60" spans="1:6">
      <c r="A60" s="22"/>
      <c r="B60" s="3"/>
      <c r="F60" s="115"/>
    </row>
    <row r="61" spans="1:6">
      <c r="A61" s="22" t="s">
        <v>206</v>
      </c>
      <c r="B61" s="3"/>
      <c r="C61" s="3"/>
      <c r="D61" s="3"/>
      <c r="E61" s="3"/>
      <c r="F61" s="23"/>
    </row>
    <row r="62" ht="15.75" spans="1:6">
      <c r="A62" s="22" t="s">
        <v>207</v>
      </c>
      <c r="B62" s="24"/>
      <c r="C62" s="24"/>
      <c r="D62" s="24"/>
      <c r="E62" s="24"/>
      <c r="F62" s="25"/>
    </row>
    <row r="63" spans="1:6">
      <c r="A63" s="167" t="s">
        <v>208</v>
      </c>
      <c r="B63" s="167" t="s">
        <v>209</v>
      </c>
      <c r="C63" s="222">
        <v>0</v>
      </c>
      <c r="D63" s="223">
        <f t="shared" ref="D63:D68" si="2">C63*$E$6</f>
        <v>0</v>
      </c>
      <c r="E63" s="224"/>
      <c r="F63" s="225">
        <f t="shared" ref="F63:F68" si="3">C63+D63</f>
        <v>0</v>
      </c>
    </row>
    <row r="64" spans="1:6">
      <c r="A64" s="171" t="s">
        <v>210</v>
      </c>
      <c r="B64" s="171" t="s">
        <v>211</v>
      </c>
      <c r="C64" s="226">
        <v>0</v>
      </c>
      <c r="D64" s="227">
        <f t="shared" si="2"/>
        <v>0</v>
      </c>
      <c r="E64" s="228"/>
      <c r="F64" s="229">
        <f t="shared" si="3"/>
        <v>0</v>
      </c>
    </row>
    <row r="65" ht="32.25" customHeight="1" spans="1:6">
      <c r="A65" s="106" t="s">
        <v>212</v>
      </c>
      <c r="B65" s="231" t="s">
        <v>213</v>
      </c>
      <c r="C65" s="208">
        <v>33511</v>
      </c>
      <c r="D65" s="109">
        <f t="shared" si="2"/>
        <v>6367.09</v>
      </c>
      <c r="E65" s="110"/>
      <c r="F65" s="31">
        <f t="shared" si="3"/>
        <v>39878.09</v>
      </c>
    </row>
    <row r="66" ht="30" spans="1:6">
      <c r="A66" s="171" t="s">
        <v>214</v>
      </c>
      <c r="B66" s="231" t="s">
        <v>215</v>
      </c>
      <c r="C66" s="232">
        <v>0</v>
      </c>
      <c r="D66" s="227">
        <f t="shared" si="2"/>
        <v>0</v>
      </c>
      <c r="E66" s="228"/>
      <c r="F66" s="229">
        <f t="shared" si="3"/>
        <v>0</v>
      </c>
    </row>
    <row r="67" ht="30" spans="1:6">
      <c r="A67" s="106" t="s">
        <v>216</v>
      </c>
      <c r="B67" s="231" t="s">
        <v>217</v>
      </c>
      <c r="C67" s="226">
        <v>5915</v>
      </c>
      <c r="D67" s="233">
        <f t="shared" si="2"/>
        <v>1123.85</v>
      </c>
      <c r="E67" s="233"/>
      <c r="F67" s="229">
        <f t="shared" si="3"/>
        <v>7038.85</v>
      </c>
    </row>
    <row r="68" customHeight="1" spans="1:6">
      <c r="A68" s="234" t="s">
        <v>218</v>
      </c>
      <c r="B68" s="235" t="s">
        <v>219</v>
      </c>
      <c r="C68" s="236">
        <v>47318</v>
      </c>
      <c r="D68" s="237">
        <f t="shared" si="2"/>
        <v>8990.42</v>
      </c>
      <c r="E68" s="237"/>
      <c r="F68" s="238">
        <f t="shared" si="3"/>
        <v>56308.42</v>
      </c>
    </row>
    <row r="69" ht="15.75" spans="1:6">
      <c r="A69" s="32" t="s">
        <v>220</v>
      </c>
      <c r="B69" s="33"/>
      <c r="C69" s="239">
        <f>SUM(C63:C68)</f>
        <v>86744</v>
      </c>
      <c r="D69" s="240">
        <f>SUM(D63:E68)</f>
        <v>16481.36</v>
      </c>
      <c r="E69" s="240"/>
      <c r="F69" s="241">
        <f>SUM(F63:F68)</f>
        <v>103225.36</v>
      </c>
    </row>
    <row r="70" spans="1:10">
      <c r="A70" s="22"/>
      <c r="B70" s="3"/>
      <c r="F70" s="115"/>
      <c r="J70" s="275"/>
    </row>
    <row r="71" spans="1:6">
      <c r="A71" s="22" t="s">
        <v>221</v>
      </c>
      <c r="B71" s="3"/>
      <c r="C71" s="3"/>
      <c r="D71" s="3"/>
      <c r="E71" s="3"/>
      <c r="F71" s="23"/>
    </row>
    <row r="72" ht="15.75" spans="1:6">
      <c r="A72" s="22" t="s">
        <v>38</v>
      </c>
      <c r="B72" s="24"/>
      <c r="C72" s="24"/>
      <c r="D72" s="24"/>
      <c r="E72" s="24"/>
      <c r="F72" s="25"/>
    </row>
    <row r="73" ht="30" spans="1:6">
      <c r="A73" s="242" t="s">
        <v>222</v>
      </c>
      <c r="B73" s="243" t="s">
        <v>223</v>
      </c>
      <c r="C73" s="244">
        <v>0</v>
      </c>
      <c r="D73" s="45">
        <f t="shared" ref="D73" si="4">C73*$E$6</f>
        <v>0</v>
      </c>
      <c r="E73" s="46"/>
      <c r="F73" s="245">
        <f>C73+D73</f>
        <v>0</v>
      </c>
    </row>
    <row r="74" ht="30" spans="1:6">
      <c r="A74" s="64" t="s">
        <v>224</v>
      </c>
      <c r="B74" s="246" t="s">
        <v>225</v>
      </c>
      <c r="C74" s="247">
        <v>0</v>
      </c>
      <c r="D74" s="109">
        <f t="shared" ref="D74:D76" si="5">C74*$E$6</f>
        <v>0</v>
      </c>
      <c r="E74" s="110"/>
      <c r="F74" s="118">
        <f>C74+D74</f>
        <v>0</v>
      </c>
    </row>
    <row r="75" ht="45" spans="1:6">
      <c r="A75" s="64" t="s">
        <v>226</v>
      </c>
      <c r="B75" s="246" t="s">
        <v>227</v>
      </c>
      <c r="C75" s="247">
        <v>0</v>
      </c>
      <c r="D75" s="109">
        <f t="shared" si="5"/>
        <v>0</v>
      </c>
      <c r="E75" s="110"/>
      <c r="F75" s="118">
        <f>C75+D75</f>
        <v>0</v>
      </c>
    </row>
    <row r="76" ht="45.75" spans="1:6">
      <c r="A76" s="248" t="s">
        <v>228</v>
      </c>
      <c r="B76" s="249" t="s">
        <v>229</v>
      </c>
      <c r="C76" s="250">
        <v>0</v>
      </c>
      <c r="D76" s="251">
        <f t="shared" si="5"/>
        <v>0</v>
      </c>
      <c r="E76" s="252"/>
      <c r="F76" s="253">
        <f>C76+D76</f>
        <v>0</v>
      </c>
    </row>
    <row r="77" ht="15.75" spans="1:6">
      <c r="A77" s="32" t="s">
        <v>230</v>
      </c>
      <c r="B77" s="33"/>
      <c r="C77" s="221">
        <f>SUM(C73:C76)</f>
        <v>0</v>
      </c>
      <c r="D77" s="213">
        <f>SUM(D73:E76)</f>
        <v>0</v>
      </c>
      <c r="E77" s="214"/>
      <c r="F77" s="215">
        <f>SUM(F73:F76)</f>
        <v>0</v>
      </c>
    </row>
    <row r="78" spans="1:6">
      <c r="A78" s="38"/>
      <c r="B78" s="39"/>
      <c r="C78" s="40"/>
      <c r="D78" s="40"/>
      <c r="E78" s="40"/>
      <c r="F78" s="41"/>
    </row>
    <row r="79" spans="1:6">
      <c r="A79" s="22" t="s">
        <v>231</v>
      </c>
      <c r="B79" s="3"/>
      <c r="C79" s="3"/>
      <c r="D79" s="3"/>
      <c r="E79" s="3"/>
      <c r="F79" s="23"/>
    </row>
    <row r="80" spans="1:6">
      <c r="A80" s="22" t="s">
        <v>39</v>
      </c>
      <c r="B80" s="24"/>
      <c r="C80" s="24"/>
      <c r="D80" s="24"/>
      <c r="E80" s="24"/>
      <c r="F80" s="25"/>
    </row>
    <row r="81" ht="30" spans="1:6">
      <c r="A81" s="254" t="s">
        <v>232</v>
      </c>
      <c r="B81" s="65" t="s">
        <v>233</v>
      </c>
      <c r="C81" s="28">
        <v>0</v>
      </c>
      <c r="D81" s="109">
        <f t="shared" ref="D81:D82" si="6">C81*$E$6</f>
        <v>0</v>
      </c>
      <c r="E81" s="110"/>
      <c r="F81" s="31">
        <f>C81+D81</f>
        <v>0</v>
      </c>
    </row>
    <row r="82" ht="15.75" spans="1:6">
      <c r="A82" s="254" t="s">
        <v>234</v>
      </c>
      <c r="B82" s="246" t="s">
        <v>235</v>
      </c>
      <c r="C82" s="247">
        <v>0</v>
      </c>
      <c r="D82" s="109">
        <f t="shared" si="6"/>
        <v>0</v>
      </c>
      <c r="E82" s="110"/>
      <c r="F82" s="118">
        <f>C82+D82</f>
        <v>0</v>
      </c>
    </row>
    <row r="83" ht="15.75" spans="1:6">
      <c r="A83" s="32" t="s">
        <v>236</v>
      </c>
      <c r="B83" s="33"/>
      <c r="C83" s="221">
        <f>SUM(C81:C82)</f>
        <v>0</v>
      </c>
      <c r="D83" s="213">
        <f>SUM(D81:E82)</f>
        <v>0</v>
      </c>
      <c r="E83" s="214"/>
      <c r="F83" s="215">
        <f>SUM(F81:F82)</f>
        <v>0</v>
      </c>
    </row>
    <row r="84" spans="1:6">
      <c r="A84" s="22"/>
      <c r="B84" s="3"/>
      <c r="F84" s="115"/>
    </row>
    <row r="85" spans="1:6">
      <c r="A85" s="22" t="s">
        <v>237</v>
      </c>
      <c r="B85" s="3"/>
      <c r="C85" s="3"/>
      <c r="D85" s="3"/>
      <c r="E85" s="3"/>
      <c r="F85" s="23"/>
    </row>
    <row r="86" spans="1:6">
      <c r="A86" s="22" t="s">
        <v>42</v>
      </c>
      <c r="B86" s="24"/>
      <c r="C86" s="24"/>
      <c r="D86" s="24"/>
      <c r="E86" s="24"/>
      <c r="F86" s="25"/>
    </row>
    <row r="87" ht="15.75" spans="1:6">
      <c r="A87" s="255" t="s">
        <v>238</v>
      </c>
      <c r="B87" s="256"/>
      <c r="C87" s="256"/>
      <c r="D87" s="256"/>
      <c r="E87" s="256"/>
      <c r="F87" s="257"/>
    </row>
    <row r="88" spans="1:8">
      <c r="A88" s="258" t="s">
        <v>239</v>
      </c>
      <c r="B88" s="259" t="s">
        <v>240</v>
      </c>
      <c r="C88" s="189">
        <v>3000</v>
      </c>
      <c r="D88" s="190">
        <f t="shared" ref="D88:D91" si="7">C88*$E$6</f>
        <v>570</v>
      </c>
      <c r="E88" s="190"/>
      <c r="F88" s="169">
        <f>C88+D88</f>
        <v>3570</v>
      </c>
      <c r="H88" s="260"/>
    </row>
    <row r="89" ht="60.75" spans="1:6">
      <c r="A89" s="248" t="s">
        <v>241</v>
      </c>
      <c r="B89" s="261" t="s">
        <v>242</v>
      </c>
      <c r="C89" s="262">
        <v>2915</v>
      </c>
      <c r="D89" s="251">
        <f t="shared" si="7"/>
        <v>553.85</v>
      </c>
      <c r="E89" s="252"/>
      <c r="F89" s="263">
        <f>C89+D89</f>
        <v>3468.85</v>
      </c>
    </row>
    <row r="90" ht="15.75" spans="1:6">
      <c r="A90" s="32" t="s">
        <v>243</v>
      </c>
      <c r="B90" s="33"/>
      <c r="C90" s="264">
        <f>C88+C89</f>
        <v>5915</v>
      </c>
      <c r="D90" s="264">
        <f>SUM(D88:E89)</f>
        <v>1123.85</v>
      </c>
      <c r="E90" s="264"/>
      <c r="F90" s="265">
        <f>SUM(F88:F89)</f>
        <v>7038.85</v>
      </c>
    </row>
    <row r="91" ht="15.75" spans="1:6">
      <c r="A91" s="248" t="s">
        <v>244</v>
      </c>
      <c r="B91" s="261" t="s">
        <v>245</v>
      </c>
      <c r="C91" s="266">
        <v>23500</v>
      </c>
      <c r="D91" s="267">
        <f t="shared" si="7"/>
        <v>4465</v>
      </c>
      <c r="E91" s="268"/>
      <c r="F91" s="269">
        <f>C91+D91</f>
        <v>27965</v>
      </c>
    </row>
    <row r="92" ht="15.75" spans="1:6">
      <c r="A92" s="32" t="s">
        <v>246</v>
      </c>
      <c r="B92" s="33"/>
      <c r="C92" s="239">
        <f>C91+C90</f>
        <v>29415</v>
      </c>
      <c r="D92" s="270">
        <f>D90+D91</f>
        <v>5588.85</v>
      </c>
      <c r="E92" s="271"/>
      <c r="F92" s="241">
        <f>F91+F90</f>
        <v>35003.85</v>
      </c>
    </row>
    <row r="93" ht="15.75" spans="1:6">
      <c r="A93" s="48" t="s">
        <v>247</v>
      </c>
      <c r="B93" s="124"/>
      <c r="C93" s="127">
        <f>C92+C83+C77+C69+C59+C54+C49+C30</f>
        <v>132379</v>
      </c>
      <c r="D93" s="272">
        <f>D92+D83+D77+D69+D59+D54+D49+D30</f>
        <v>25152.01</v>
      </c>
      <c r="E93" s="273"/>
      <c r="F93" s="274">
        <f>F92+F83+F77+F69+F59+F54+F49+F30</f>
        <v>157531.01</v>
      </c>
    </row>
    <row r="94" spans="1:3">
      <c r="A94" s="2"/>
      <c r="B94" s="53"/>
      <c r="C94" s="54"/>
    </row>
    <row r="95" spans="1:3">
      <c r="A95" s="2"/>
      <c r="C95" s="55"/>
    </row>
    <row r="96" spans="1:2">
      <c r="A96" s="2"/>
      <c r="B96" s="2" t="s">
        <v>128</v>
      </c>
    </row>
    <row r="97" spans="1:1">
      <c r="A97" s="2"/>
    </row>
    <row r="98" spans="1:1">
      <c r="A98" s="2"/>
    </row>
    <row r="99" spans="1:1">
      <c r="A99" s="2"/>
    </row>
    <row r="100" spans="1:1">
      <c r="A100" s="2"/>
    </row>
    <row r="101" spans="1:1">
      <c r="A101" s="2"/>
    </row>
    <row r="102" spans="1:1">
      <c r="A102" s="2"/>
    </row>
    <row r="103" spans="1:1">
      <c r="A103" s="2"/>
    </row>
    <row r="104" spans="1:1">
      <c r="A104" s="2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</sheetData>
  <mergeCells count="108">
    <mergeCell ref="A2:F2"/>
    <mergeCell ref="D7:E7"/>
    <mergeCell ref="D8:E8"/>
    <mergeCell ref="A10:F10"/>
    <mergeCell ref="A11:F11"/>
    <mergeCell ref="D13:E13"/>
    <mergeCell ref="D14:E14"/>
    <mergeCell ref="D15:E15"/>
    <mergeCell ref="D16:E16"/>
    <mergeCell ref="D17:E17"/>
    <mergeCell ref="D18:E18"/>
    <mergeCell ref="A19:B19"/>
    <mergeCell ref="D19:E19"/>
    <mergeCell ref="A21:F21"/>
    <mergeCell ref="A22:B22"/>
    <mergeCell ref="D22:E22"/>
    <mergeCell ref="D23:E23"/>
    <mergeCell ref="A24:B24"/>
    <mergeCell ref="D24:E24"/>
    <mergeCell ref="A26:F26"/>
    <mergeCell ref="A27:B27"/>
    <mergeCell ref="D27:E27"/>
    <mergeCell ref="D28:E28"/>
    <mergeCell ref="A29:B29"/>
    <mergeCell ref="D29:E29"/>
    <mergeCell ref="A30:B30"/>
    <mergeCell ref="D30:E30"/>
    <mergeCell ref="A32:F32"/>
    <mergeCell ref="A33:F33"/>
    <mergeCell ref="D46:E46"/>
    <mergeCell ref="D47:E47"/>
    <mergeCell ref="D48:E48"/>
    <mergeCell ref="A49:B49"/>
    <mergeCell ref="D49:E49"/>
    <mergeCell ref="A51:F51"/>
    <mergeCell ref="A52:B52"/>
    <mergeCell ref="D52:E52"/>
    <mergeCell ref="D53:E53"/>
    <mergeCell ref="A54:B54"/>
    <mergeCell ref="D54:E54"/>
    <mergeCell ref="A56:F56"/>
    <mergeCell ref="A57:D57"/>
    <mergeCell ref="D58:E58"/>
    <mergeCell ref="A59:B59"/>
    <mergeCell ref="D59:E59"/>
    <mergeCell ref="A61:F61"/>
    <mergeCell ref="A62:F62"/>
    <mergeCell ref="D63:E63"/>
    <mergeCell ref="D64:E64"/>
    <mergeCell ref="D65:E65"/>
    <mergeCell ref="D66:E66"/>
    <mergeCell ref="D67:E67"/>
    <mergeCell ref="D68:E68"/>
    <mergeCell ref="A69:B69"/>
    <mergeCell ref="D69:E69"/>
    <mergeCell ref="A71:F71"/>
    <mergeCell ref="A72:F72"/>
    <mergeCell ref="D73:E73"/>
    <mergeCell ref="D74:E74"/>
    <mergeCell ref="D75:E75"/>
    <mergeCell ref="D76:E76"/>
    <mergeCell ref="A77:B77"/>
    <mergeCell ref="D77:E77"/>
    <mergeCell ref="A79:F79"/>
    <mergeCell ref="A80:F80"/>
    <mergeCell ref="D81:E81"/>
    <mergeCell ref="D82:E82"/>
    <mergeCell ref="A83:B83"/>
    <mergeCell ref="D83:E83"/>
    <mergeCell ref="A85:F85"/>
    <mergeCell ref="A86:F86"/>
    <mergeCell ref="A87:F87"/>
    <mergeCell ref="D88:E88"/>
    <mergeCell ref="D89:E89"/>
    <mergeCell ref="A90:B90"/>
    <mergeCell ref="D90:E90"/>
    <mergeCell ref="D91:E91"/>
    <mergeCell ref="A92:B92"/>
    <mergeCell ref="D92:E92"/>
    <mergeCell ref="A93:B93"/>
    <mergeCell ref="D93:E93"/>
    <mergeCell ref="A6:A7"/>
    <mergeCell ref="A34:A35"/>
    <mergeCell ref="A36:A37"/>
    <mergeCell ref="A38:A41"/>
    <mergeCell ref="A42:A43"/>
    <mergeCell ref="A44:A45"/>
    <mergeCell ref="B6:B7"/>
    <mergeCell ref="B34:B35"/>
    <mergeCell ref="B36:B37"/>
    <mergeCell ref="B38:B41"/>
    <mergeCell ref="B42:B43"/>
    <mergeCell ref="B44:B45"/>
    <mergeCell ref="C34:C35"/>
    <mergeCell ref="C36:C37"/>
    <mergeCell ref="C38:C41"/>
    <mergeCell ref="C42:C43"/>
    <mergeCell ref="C44:C45"/>
    <mergeCell ref="F34:F35"/>
    <mergeCell ref="F36:F37"/>
    <mergeCell ref="F38:F41"/>
    <mergeCell ref="F42:F43"/>
    <mergeCell ref="F44:F45"/>
    <mergeCell ref="D34:E35"/>
    <mergeCell ref="D38:E41"/>
    <mergeCell ref="D36:E37"/>
    <mergeCell ref="D44:E45"/>
    <mergeCell ref="D42:E43"/>
  </mergeCells>
  <pageMargins left="0.78740157480315" right="0.196850393700787" top="0.393700787401575" bottom="0.393700787401575" header="0.31496062992126" footer="0.31496062992126"/>
  <pageSetup paperSize="9" scale="80" orientation="portrait"/>
  <headerFooter>
    <oddFooter>&amp;Cpag&amp;P/&amp;N</oddFooter>
  </headerFooter>
  <rowBreaks count="1" manualBreakCount="1">
    <brk id="50" max="5" man="1"/>
  </rowBreaks>
  <ignoredErrors>
    <ignoredError sqref="A58;A53;A81:A82;A91;A68;A63:A66;A67;A73:A76;A28;A23;A34:A48;A12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"/>
  <sheetViews>
    <sheetView zoomScaleSheetLayoutView="90" topLeftCell="A34" workbookViewId="0">
      <selection activeCell="I50" sqref="I50"/>
    </sheetView>
  </sheetViews>
  <sheetFormatPr defaultColWidth="8.85714285714286" defaultRowHeight="15" outlineLevelCol="5"/>
  <cols>
    <col min="1" max="1" width="5.71428571428571" style="1" customWidth="1"/>
    <col min="2" max="2" width="34.2857142857143" style="2" customWidth="1"/>
    <col min="3" max="3" width="12.8571428571429" style="2" customWidth="1"/>
    <col min="4" max="4" width="4.57142857142857" style="2" customWidth="1"/>
    <col min="5" max="5" width="12.1428571428571" style="2" customWidth="1"/>
    <col min="6" max="6" width="12.5714285714286" style="2" customWidth="1"/>
    <col min="7" max="7" width="8.85714285714286" style="2"/>
    <col min="8" max="8" width="9.85714285714286" style="2" customWidth="1"/>
    <col min="9" max="9" width="8.85714285714286" style="2"/>
    <col min="10" max="10" width="10" style="2" customWidth="1"/>
    <col min="11" max="11" width="8.85714285714286" style="2"/>
    <col min="12" max="12" width="10" style="2" customWidth="1"/>
    <col min="13" max="16384" width="8.85714285714286" style="2"/>
  </cols>
  <sheetData>
    <row r="1" spans="1:1">
      <c r="A1" s="2"/>
    </row>
    <row r="2" spans="1:6">
      <c r="A2" s="3" t="s">
        <v>248</v>
      </c>
      <c r="B2" s="3"/>
      <c r="C2" s="3"/>
      <c r="D2" s="3"/>
      <c r="E2" s="3"/>
      <c r="F2" s="3"/>
    </row>
    <row r="3" spans="1:6">
      <c r="A3" s="4" t="s">
        <v>249</v>
      </c>
      <c r="B3" s="4"/>
      <c r="C3" s="4"/>
      <c r="D3" s="4"/>
      <c r="E3" s="4"/>
      <c r="F3" s="4"/>
    </row>
    <row r="4" spans="1:6">
      <c r="A4" s="5"/>
      <c r="B4" s="5"/>
      <c r="C4" s="5"/>
      <c r="D4" s="5"/>
      <c r="E4" s="5"/>
      <c r="F4" s="5"/>
    </row>
    <row r="5" ht="15.75" spans="1:1">
      <c r="A5" s="2"/>
    </row>
    <row r="6" ht="39" spans="1:6">
      <c r="A6" s="6" t="s">
        <v>4</v>
      </c>
      <c r="B6" s="6" t="str">
        <f>DG!B9</f>
        <v>Denumirea capitolelor si subcapitolelor de cheltuieli</v>
      </c>
      <c r="C6" s="7" t="s">
        <v>83</v>
      </c>
      <c r="D6" s="7" t="s">
        <v>7</v>
      </c>
      <c r="E6" s="129">
        <f>DF.1!E4</f>
        <v>0.19</v>
      </c>
      <c r="F6" s="10" t="s">
        <v>84</v>
      </c>
    </row>
    <row r="7" ht="15.75" spans="1:6">
      <c r="A7" s="11"/>
      <c r="B7" s="11"/>
      <c r="C7" s="12" t="s">
        <v>11</v>
      </c>
      <c r="D7" s="13" t="s">
        <v>11</v>
      </c>
      <c r="E7" s="14"/>
      <c r="F7" s="12" t="s">
        <v>11</v>
      </c>
    </row>
    <row r="8" ht="15.75" spans="1:6">
      <c r="A8" s="60">
        <v>1</v>
      </c>
      <c r="B8" s="63">
        <v>2</v>
      </c>
      <c r="C8" s="63">
        <v>3</v>
      </c>
      <c r="D8" s="61">
        <v>4</v>
      </c>
      <c r="E8" s="62"/>
      <c r="F8" s="63">
        <v>5</v>
      </c>
    </row>
    <row r="9" ht="15.75" spans="1:6">
      <c r="A9" s="19"/>
      <c r="B9" s="20"/>
      <c r="C9" s="20"/>
      <c r="D9" s="20"/>
      <c r="E9" s="20"/>
      <c r="F9" s="21"/>
    </row>
    <row r="10" spans="1:6">
      <c r="A10" s="22" t="s">
        <v>250</v>
      </c>
      <c r="B10" s="3"/>
      <c r="C10" s="3"/>
      <c r="D10" s="3"/>
      <c r="E10" s="3"/>
      <c r="F10" s="23"/>
    </row>
    <row r="11" spans="1:6">
      <c r="A11" s="22" t="s">
        <v>50</v>
      </c>
      <c r="B11" s="24"/>
      <c r="C11" s="24"/>
      <c r="D11" s="24"/>
      <c r="E11" s="24"/>
      <c r="F11" s="25"/>
    </row>
    <row r="12" spans="1:6">
      <c r="A12" s="130" t="s">
        <v>251</v>
      </c>
      <c r="B12" s="131" t="s">
        <v>252</v>
      </c>
      <c r="C12" s="132">
        <v>1923207</v>
      </c>
      <c r="D12" s="133">
        <f t="shared" ref="D12:D17" si="0">C12*$E$6</f>
        <v>365409.33</v>
      </c>
      <c r="E12" s="134"/>
      <c r="F12" s="135">
        <f t="shared" ref="F12:F17" si="1">C12+D12</f>
        <v>2288616.33</v>
      </c>
    </row>
    <row r="13" spans="1:6">
      <c r="A13" s="130" t="s">
        <v>253</v>
      </c>
      <c r="B13" s="136" t="s">
        <v>254</v>
      </c>
      <c r="C13" s="137">
        <v>418208</v>
      </c>
      <c r="D13" s="133">
        <f t="shared" si="0"/>
        <v>79459.52</v>
      </c>
      <c r="E13" s="134"/>
      <c r="F13" s="135">
        <f t="shared" si="1"/>
        <v>497667.52</v>
      </c>
    </row>
    <row r="14" spans="1:6">
      <c r="A14" s="130" t="s">
        <v>255</v>
      </c>
      <c r="B14" s="136"/>
      <c r="C14" s="132">
        <v>0</v>
      </c>
      <c r="D14" s="133">
        <f t="shared" si="0"/>
        <v>0</v>
      </c>
      <c r="E14" s="134"/>
      <c r="F14" s="135">
        <f t="shared" si="1"/>
        <v>0</v>
      </c>
    </row>
    <row r="15" spans="1:6">
      <c r="A15" s="130" t="s">
        <v>256</v>
      </c>
      <c r="B15" s="138"/>
      <c r="C15" s="132">
        <v>0</v>
      </c>
      <c r="D15" s="133">
        <f t="shared" si="0"/>
        <v>0</v>
      </c>
      <c r="E15" s="134"/>
      <c r="F15" s="135">
        <f t="shared" si="1"/>
        <v>0</v>
      </c>
    </row>
    <row r="16" spans="1:6">
      <c r="A16" s="130" t="s">
        <v>257</v>
      </c>
      <c r="B16" s="136"/>
      <c r="C16" s="132">
        <v>0</v>
      </c>
      <c r="D16" s="133">
        <f t="shared" si="0"/>
        <v>0</v>
      </c>
      <c r="E16" s="134"/>
      <c r="F16" s="135">
        <f t="shared" si="1"/>
        <v>0</v>
      </c>
    </row>
    <row r="17" spans="1:6">
      <c r="A17" s="130" t="s">
        <v>258</v>
      </c>
      <c r="B17" s="131"/>
      <c r="C17" s="132">
        <v>0</v>
      </c>
      <c r="D17" s="133">
        <f t="shared" si="0"/>
        <v>0</v>
      </c>
      <c r="E17" s="134"/>
      <c r="F17" s="135">
        <f t="shared" si="1"/>
        <v>0</v>
      </c>
    </row>
    <row r="18" ht="15.75" spans="1:6">
      <c r="A18" s="85" t="s">
        <v>259</v>
      </c>
      <c r="B18" s="139"/>
      <c r="C18" s="140">
        <f>SUM(C12:C17)</f>
        <v>2341415</v>
      </c>
      <c r="D18" s="141">
        <f>SUM(D12:D17)</f>
        <v>444868.85</v>
      </c>
      <c r="E18" s="142"/>
      <c r="F18" s="91">
        <f>SUM(F12:F17)</f>
        <v>2786283.85</v>
      </c>
    </row>
    <row r="19" spans="1:6">
      <c r="A19" s="38"/>
      <c r="B19" s="39"/>
      <c r="C19" s="40"/>
      <c r="D19" s="40"/>
      <c r="E19" s="40"/>
      <c r="F19" s="41"/>
    </row>
    <row r="20" spans="1:6">
      <c r="A20" s="22" t="s">
        <v>260</v>
      </c>
      <c r="B20" s="3"/>
      <c r="C20" s="3"/>
      <c r="D20" s="3"/>
      <c r="E20" s="3"/>
      <c r="F20" s="23"/>
    </row>
    <row r="21" spans="1:6">
      <c r="A21" s="22" t="s">
        <v>51</v>
      </c>
      <c r="B21" s="24"/>
      <c r="C21" s="24"/>
      <c r="D21" s="24"/>
      <c r="E21" s="24"/>
      <c r="F21" s="25"/>
    </row>
    <row r="22" spans="1:6">
      <c r="A22" s="143" t="s">
        <v>261</v>
      </c>
      <c r="B22" s="144"/>
      <c r="C22" s="145">
        <v>16245</v>
      </c>
      <c r="D22" s="133">
        <f>C22*$E$6</f>
        <v>3086.55</v>
      </c>
      <c r="E22" s="134"/>
      <c r="F22" s="135">
        <f>C22+D22</f>
        <v>19331.55</v>
      </c>
    </row>
    <row r="23" spans="1:6">
      <c r="A23" s="143" t="s">
        <v>262</v>
      </c>
      <c r="B23" s="146"/>
      <c r="C23" s="145">
        <v>0</v>
      </c>
      <c r="D23" s="133">
        <f>C23*$E$6</f>
        <v>0</v>
      </c>
      <c r="E23" s="134"/>
      <c r="F23" s="135">
        <f>C23+D23</f>
        <v>0</v>
      </c>
    </row>
    <row r="24" ht="15.75" spans="1:6">
      <c r="A24" s="85" t="s">
        <v>263</v>
      </c>
      <c r="B24" s="147"/>
      <c r="C24" s="88">
        <f>C22+C23</f>
        <v>16245</v>
      </c>
      <c r="D24" s="89">
        <f>D22+D23</f>
        <v>3086.55</v>
      </c>
      <c r="E24" s="90"/>
      <c r="F24" s="91">
        <f>F22+F23</f>
        <v>19331.55</v>
      </c>
    </row>
    <row r="25" spans="1:6">
      <c r="A25" s="22"/>
      <c r="B25" s="3"/>
      <c r="F25" s="115"/>
    </row>
    <row r="26" spans="1:6">
      <c r="A26" s="22" t="s">
        <v>264</v>
      </c>
      <c r="B26" s="3"/>
      <c r="C26" s="3"/>
      <c r="D26" s="3"/>
      <c r="E26" s="3"/>
      <c r="F26" s="23"/>
    </row>
    <row r="27" spans="1:6">
      <c r="A27" s="22" t="s">
        <v>52</v>
      </c>
      <c r="B27" s="24"/>
      <c r="C27" s="24"/>
      <c r="D27" s="24"/>
      <c r="E27" s="24"/>
      <c r="F27" s="25"/>
    </row>
    <row r="28" spans="1:6">
      <c r="A28" s="130" t="s">
        <v>265</v>
      </c>
      <c r="B28" s="131" t="s">
        <v>266</v>
      </c>
      <c r="C28" s="145">
        <v>1150989</v>
      </c>
      <c r="D28" s="133">
        <f>C28*$E$6</f>
        <v>218687.91</v>
      </c>
      <c r="E28" s="134"/>
      <c r="F28" s="135">
        <f>C28+D28</f>
        <v>1369676.91</v>
      </c>
    </row>
    <row r="29" spans="1:6">
      <c r="A29" s="130" t="s">
        <v>267</v>
      </c>
      <c r="B29" s="131"/>
      <c r="C29" s="132">
        <v>0</v>
      </c>
      <c r="D29" s="133">
        <f>C29*$E$6</f>
        <v>0</v>
      </c>
      <c r="E29" s="134"/>
      <c r="F29" s="135">
        <f>C29+D29</f>
        <v>0</v>
      </c>
    </row>
    <row r="30" ht="15.75" spans="1:6">
      <c r="A30" s="85" t="s">
        <v>268</v>
      </c>
      <c r="B30" s="147"/>
      <c r="C30" s="88">
        <f>C28+C29</f>
        <v>1150989</v>
      </c>
      <c r="D30" s="89">
        <f>D28+D29</f>
        <v>218687.91</v>
      </c>
      <c r="E30" s="90"/>
      <c r="F30" s="91">
        <f>F28+F29</f>
        <v>1369676.91</v>
      </c>
    </row>
    <row r="31" spans="1:6">
      <c r="A31" s="38"/>
      <c r="B31" s="3"/>
      <c r="F31" s="115"/>
    </row>
    <row r="32" spans="1:6">
      <c r="A32" s="22" t="s">
        <v>269</v>
      </c>
      <c r="B32" s="3"/>
      <c r="C32" s="3"/>
      <c r="D32" s="3"/>
      <c r="E32" s="3"/>
      <c r="F32" s="23"/>
    </row>
    <row r="33" ht="24.75" customHeight="1" spans="1:6">
      <c r="A33" s="148" t="s">
        <v>53</v>
      </c>
      <c r="B33" s="149"/>
      <c r="C33" s="149"/>
      <c r="D33" s="149"/>
      <c r="E33" s="149"/>
      <c r="F33" s="150"/>
    </row>
    <row r="34" spans="1:6">
      <c r="A34" s="130" t="s">
        <v>270</v>
      </c>
      <c r="B34" s="131"/>
      <c r="C34" s="145">
        <v>0</v>
      </c>
      <c r="D34" s="133">
        <f>C34*$E$6</f>
        <v>0</v>
      </c>
      <c r="E34" s="134"/>
      <c r="F34" s="135">
        <f>C34+D34</f>
        <v>0</v>
      </c>
    </row>
    <row r="35" spans="1:6">
      <c r="A35" s="130" t="s">
        <v>271</v>
      </c>
      <c r="B35" s="131"/>
      <c r="C35" s="132">
        <v>0</v>
      </c>
      <c r="D35" s="133">
        <f>C35*$E$6</f>
        <v>0</v>
      </c>
      <c r="E35" s="134"/>
      <c r="F35" s="135">
        <f>C35+D35</f>
        <v>0</v>
      </c>
    </row>
    <row r="36" ht="15.75" spans="1:6">
      <c r="A36" s="85" t="s">
        <v>272</v>
      </c>
      <c r="B36" s="147"/>
      <c r="C36" s="88">
        <f>C34+C35</f>
        <v>0</v>
      </c>
      <c r="D36" s="141">
        <f>D34+D35</f>
        <v>0</v>
      </c>
      <c r="E36" s="142"/>
      <c r="F36" s="91">
        <f>F34+F35</f>
        <v>0</v>
      </c>
    </row>
    <row r="37" spans="1:6">
      <c r="A37" s="38"/>
      <c r="B37" s="39"/>
      <c r="C37" s="40"/>
      <c r="D37" s="40"/>
      <c r="E37" s="40"/>
      <c r="F37" s="41"/>
    </row>
    <row r="38" spans="1:6">
      <c r="A38" s="22" t="s">
        <v>273</v>
      </c>
      <c r="B38" s="3"/>
      <c r="C38" s="3"/>
      <c r="D38" s="3"/>
      <c r="E38" s="3"/>
      <c r="F38" s="23"/>
    </row>
    <row r="39" spans="1:6">
      <c r="A39" s="151" t="s">
        <v>54</v>
      </c>
      <c r="B39" s="152"/>
      <c r="C39" s="152"/>
      <c r="D39" s="152"/>
      <c r="E39" s="152"/>
      <c r="F39" s="153"/>
    </row>
    <row r="40" spans="1:6">
      <c r="A40" s="130" t="s">
        <v>274</v>
      </c>
      <c r="B40" s="131"/>
      <c r="C40" s="145">
        <v>0</v>
      </c>
      <c r="D40" s="133">
        <f>C40*$E$6</f>
        <v>0</v>
      </c>
      <c r="E40" s="134"/>
      <c r="F40" s="135">
        <f>C40+D40</f>
        <v>0</v>
      </c>
    </row>
    <row r="41" spans="1:6">
      <c r="A41" s="130" t="s">
        <v>275</v>
      </c>
      <c r="B41" s="131"/>
      <c r="C41" s="132">
        <v>0</v>
      </c>
      <c r="D41" s="133">
        <f>C41*$E$6</f>
        <v>0</v>
      </c>
      <c r="E41" s="134"/>
      <c r="F41" s="135">
        <f>C41+D41</f>
        <v>0</v>
      </c>
    </row>
    <row r="42" ht="15.75" spans="1:6">
      <c r="A42" s="85" t="s">
        <v>276</v>
      </c>
      <c r="B42" s="147"/>
      <c r="C42" s="88">
        <f>C40+C41</f>
        <v>0</v>
      </c>
      <c r="D42" s="141">
        <f>D40+D41</f>
        <v>0</v>
      </c>
      <c r="E42" s="142"/>
      <c r="F42" s="91">
        <f>F40+F41</f>
        <v>0</v>
      </c>
    </row>
    <row r="43" spans="1:6">
      <c r="A43" s="38"/>
      <c r="B43" s="39"/>
      <c r="C43" s="40"/>
      <c r="D43" s="40"/>
      <c r="E43" s="40"/>
      <c r="F43" s="41"/>
    </row>
    <row r="44" spans="1:6">
      <c r="A44" s="22" t="s">
        <v>277</v>
      </c>
      <c r="B44" s="3"/>
      <c r="C44" s="3"/>
      <c r="D44" s="3"/>
      <c r="E44" s="3"/>
      <c r="F44" s="23"/>
    </row>
    <row r="45" spans="1:6">
      <c r="A45" s="22" t="s">
        <v>55</v>
      </c>
      <c r="B45" s="24"/>
      <c r="C45" s="24"/>
      <c r="D45" s="24"/>
      <c r="E45" s="24"/>
      <c r="F45" s="25"/>
    </row>
    <row r="46" spans="1:6">
      <c r="A46" s="130" t="s">
        <v>278</v>
      </c>
      <c r="B46" s="154" t="s">
        <v>55</v>
      </c>
      <c r="C46" s="145">
        <v>0</v>
      </c>
      <c r="D46" s="133">
        <f>C46*$E$6</f>
        <v>0</v>
      </c>
      <c r="E46" s="134"/>
      <c r="F46" s="135">
        <f>C46+D46</f>
        <v>0</v>
      </c>
    </row>
    <row r="47" ht="15.75" spans="1:6">
      <c r="A47" s="85" t="s">
        <v>279</v>
      </c>
      <c r="B47" s="147"/>
      <c r="C47" s="88">
        <f>C45+C46</f>
        <v>0</v>
      </c>
      <c r="D47" s="141">
        <f>D45+D46</f>
        <v>0</v>
      </c>
      <c r="E47" s="142"/>
      <c r="F47" s="91">
        <f>F45+F46</f>
        <v>0</v>
      </c>
    </row>
    <row r="48" spans="1:6">
      <c r="A48" s="155" t="s">
        <v>280</v>
      </c>
      <c r="B48" s="156"/>
      <c r="C48" s="157">
        <f>C18+C24+C30+C36+C42+C47</f>
        <v>3508649</v>
      </c>
      <c r="D48" s="158">
        <f>D18+D24+D30+D36+D42+D47</f>
        <v>666643.31</v>
      </c>
      <c r="E48" s="158"/>
      <c r="F48" s="159">
        <f>F18+F24+F30+F36+F42+F47</f>
        <v>4175292.31</v>
      </c>
    </row>
    <row r="49" spans="1:3">
      <c r="A49" s="2"/>
      <c r="B49" s="53"/>
      <c r="C49" s="54"/>
    </row>
    <row r="50" spans="1:3">
      <c r="A50" s="2"/>
      <c r="C50" s="55"/>
    </row>
    <row r="51" spans="1:2">
      <c r="A51" s="2"/>
      <c r="B51" s="2" t="s">
        <v>128</v>
      </c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2"/>
    </row>
    <row r="64" spans="1:1">
      <c r="A64" s="2"/>
    </row>
    <row r="65" spans="1:3">
      <c r="A65" s="2"/>
      <c r="C65" s="55"/>
    </row>
    <row r="66" spans="1:3">
      <c r="A66" s="2"/>
      <c r="C66" s="55"/>
    </row>
    <row r="67" spans="1:1">
      <c r="A67" s="2"/>
    </row>
    <row r="68" spans="1:1">
      <c r="A68" s="2"/>
    </row>
    <row r="69" spans="1:1">
      <c r="A69" s="2"/>
    </row>
    <row r="70" spans="1:1">
      <c r="A70" s="2"/>
    </row>
    <row r="71" spans="1:1">
      <c r="A71" s="2"/>
    </row>
    <row r="72" spans="1:1">
      <c r="A72" s="2"/>
    </row>
    <row r="73" spans="1:1">
      <c r="A73" s="2"/>
    </row>
    <row r="74" spans="1:1">
      <c r="A74" s="2"/>
    </row>
    <row r="75" spans="1:1">
      <c r="A75" s="2"/>
    </row>
    <row r="76" spans="1:1">
      <c r="A76" s="2"/>
    </row>
  </sheetData>
  <mergeCells count="46">
    <mergeCell ref="A2:F2"/>
    <mergeCell ref="D7:E7"/>
    <mergeCell ref="D8:E8"/>
    <mergeCell ref="A10:F10"/>
    <mergeCell ref="A11:F11"/>
    <mergeCell ref="D12:E12"/>
    <mergeCell ref="D13:E13"/>
    <mergeCell ref="D14:E14"/>
    <mergeCell ref="D15:E15"/>
    <mergeCell ref="D16:E16"/>
    <mergeCell ref="D17:E17"/>
    <mergeCell ref="A18:B18"/>
    <mergeCell ref="D18:E18"/>
    <mergeCell ref="A20:F20"/>
    <mergeCell ref="A21:F21"/>
    <mergeCell ref="D22:E22"/>
    <mergeCell ref="D23:E23"/>
    <mergeCell ref="A24:B24"/>
    <mergeCell ref="D24:E24"/>
    <mergeCell ref="A26:F26"/>
    <mergeCell ref="A27:F27"/>
    <mergeCell ref="D28:E28"/>
    <mergeCell ref="D29:E29"/>
    <mergeCell ref="A30:B30"/>
    <mergeCell ref="D30:E30"/>
    <mergeCell ref="A32:F32"/>
    <mergeCell ref="A33:F33"/>
    <mergeCell ref="D34:E34"/>
    <mergeCell ref="D35:E35"/>
    <mergeCell ref="A36:B36"/>
    <mergeCell ref="D36:E36"/>
    <mergeCell ref="A38:F38"/>
    <mergeCell ref="A39:F39"/>
    <mergeCell ref="D40:E40"/>
    <mergeCell ref="D41:E41"/>
    <mergeCell ref="A42:B42"/>
    <mergeCell ref="D42:E42"/>
    <mergeCell ref="A44:F44"/>
    <mergeCell ref="A45:F45"/>
    <mergeCell ref="D46:E46"/>
    <mergeCell ref="A47:B47"/>
    <mergeCell ref="D47:E47"/>
    <mergeCell ref="A48:B48"/>
    <mergeCell ref="D48:E48"/>
    <mergeCell ref="A6:A7"/>
    <mergeCell ref="B6:B7"/>
  </mergeCells>
  <pageMargins left="0.78740157480315" right="0.196850393700787" top="0.393700787401575" bottom="0.393700787401575" header="0.31496062992126" footer="0.31496062992126"/>
  <pageSetup paperSize="9" scale="80" orientation="portrait"/>
  <headerFooter>
    <oddFooter>&amp;Cpag&amp;P/&amp;N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opLeftCell="A31" workbookViewId="0">
      <selection activeCell="I46" sqref="I46"/>
    </sheetView>
  </sheetViews>
  <sheetFormatPr defaultColWidth="8.85714285714286" defaultRowHeight="15" outlineLevelCol="6"/>
  <cols>
    <col min="1" max="1" width="5.71428571428571" style="1" customWidth="1"/>
    <col min="2" max="2" width="5.71428571428571" style="2" customWidth="1"/>
    <col min="3" max="3" width="36.5714285714286" style="2" customWidth="1"/>
    <col min="4" max="4" width="10.1428571428571" style="2" customWidth="1"/>
    <col min="5" max="5" width="12.1428571428571" style="2" customWidth="1"/>
    <col min="6" max="6" width="5.28571428571429" style="2" customWidth="1"/>
    <col min="7" max="7" width="11.5714285714286" style="2" customWidth="1"/>
    <col min="8" max="9" width="8.85714285714286" style="2"/>
    <col min="10" max="10" width="9.42857142857143" style="2" customWidth="1"/>
    <col min="11" max="16384" width="8.85714285714286" style="2"/>
  </cols>
  <sheetData>
    <row r="1" spans="1:1">
      <c r="A1" s="2"/>
    </row>
    <row r="2" spans="1:7">
      <c r="A2" s="3" t="s">
        <v>281</v>
      </c>
      <c r="B2" s="3"/>
      <c r="C2" s="3"/>
      <c r="D2" s="3"/>
      <c r="E2" s="3"/>
      <c r="F2" s="3"/>
      <c r="G2" s="3"/>
    </row>
    <row r="3" spans="1:7">
      <c r="A3" s="4" t="s">
        <v>282</v>
      </c>
      <c r="B3" s="4"/>
      <c r="C3" s="4"/>
      <c r="D3" s="4"/>
      <c r="E3" s="4"/>
      <c r="F3" s="4"/>
      <c r="G3" s="4"/>
    </row>
    <row r="4" spans="1:7">
      <c r="A4" s="5"/>
      <c r="B4" s="5"/>
      <c r="C4" s="5"/>
      <c r="D4" s="5"/>
      <c r="E4" s="5"/>
      <c r="F4" s="5"/>
      <c r="G4" s="5"/>
    </row>
    <row r="5" ht="15.75" spans="1:1">
      <c r="A5" s="2"/>
    </row>
    <row r="6" ht="39" spans="1:7">
      <c r="A6" s="6" t="s">
        <v>4</v>
      </c>
      <c r="B6" s="56" t="str">
        <f>DG!B9</f>
        <v>Denumirea capitolelor si subcapitolelor de cheltuieli</v>
      </c>
      <c r="C6" s="57"/>
      <c r="D6" s="7" t="s">
        <v>83</v>
      </c>
      <c r="E6" s="8" t="s">
        <v>7</v>
      </c>
      <c r="F6" s="9">
        <f>DF.1!E4</f>
        <v>0.19</v>
      </c>
      <c r="G6" s="10" t="s">
        <v>84</v>
      </c>
    </row>
    <row r="7" ht="15.75" spans="1:7">
      <c r="A7" s="11"/>
      <c r="B7" s="58"/>
      <c r="C7" s="59"/>
      <c r="D7" s="12" t="s">
        <v>11</v>
      </c>
      <c r="E7" s="13" t="s">
        <v>11</v>
      </c>
      <c r="F7" s="14"/>
      <c r="G7" s="12" t="s">
        <v>11</v>
      </c>
    </row>
    <row r="8" ht="15.75" spans="1:7">
      <c r="A8" s="60">
        <v>1</v>
      </c>
      <c r="B8" s="61">
        <v>2</v>
      </c>
      <c r="C8" s="62"/>
      <c r="D8" s="63">
        <v>3</v>
      </c>
      <c r="E8" s="61">
        <v>4</v>
      </c>
      <c r="F8" s="62"/>
      <c r="G8" s="63">
        <v>5</v>
      </c>
    </row>
    <row r="9" ht="15.75" spans="1:7">
      <c r="A9" s="19"/>
      <c r="B9" s="20"/>
      <c r="C9" s="20"/>
      <c r="D9" s="20"/>
      <c r="E9" s="20"/>
      <c r="F9" s="20"/>
      <c r="G9" s="21"/>
    </row>
    <row r="10" spans="1:7">
      <c r="A10" s="22" t="s">
        <v>283</v>
      </c>
      <c r="B10" s="3"/>
      <c r="C10" s="3"/>
      <c r="D10" s="3"/>
      <c r="E10" s="3"/>
      <c r="F10" s="3"/>
      <c r="G10" s="23"/>
    </row>
    <row r="11" spans="1:7">
      <c r="A11" s="22" t="s">
        <v>59</v>
      </c>
      <c r="B11" s="24"/>
      <c r="C11" s="24"/>
      <c r="D11" s="24"/>
      <c r="E11" s="24"/>
      <c r="F11" s="24"/>
      <c r="G11" s="25"/>
    </row>
    <row r="12" spans="1:7">
      <c r="A12" s="64" t="s">
        <v>284</v>
      </c>
      <c r="B12" s="65" t="s">
        <v>285</v>
      </c>
      <c r="C12" s="66"/>
      <c r="D12" s="67">
        <v>69815</v>
      </c>
      <c r="E12" s="29">
        <f>D12*$F$6</f>
        <v>13264.85</v>
      </c>
      <c r="F12" s="30"/>
      <c r="G12" s="31">
        <f>D12+E12</f>
        <v>83079.85</v>
      </c>
    </row>
    <row r="13" spans="1:7">
      <c r="A13" s="68"/>
      <c r="B13" s="69"/>
      <c r="C13" s="70"/>
      <c r="D13" s="71"/>
      <c r="E13" s="72"/>
      <c r="F13" s="73"/>
      <c r="G13" s="74"/>
    </row>
    <row r="14" spans="1:7">
      <c r="A14" s="75"/>
      <c r="B14" s="76"/>
      <c r="C14" s="77"/>
      <c r="D14" s="78"/>
      <c r="E14" s="79"/>
      <c r="F14" s="80"/>
      <c r="G14" s="81"/>
    </row>
    <row r="15" spans="1:7">
      <c r="A15" s="64" t="s">
        <v>286</v>
      </c>
      <c r="B15" s="65" t="s">
        <v>287</v>
      </c>
      <c r="C15" s="82"/>
      <c r="D15" s="67">
        <v>0</v>
      </c>
      <c r="E15" s="29">
        <f>D15*$F$6</f>
        <v>0</v>
      </c>
      <c r="F15" s="30"/>
      <c r="G15" s="31">
        <f>D15+E15</f>
        <v>0</v>
      </c>
    </row>
    <row r="16" spans="1:7">
      <c r="A16" s="75"/>
      <c r="B16" s="83"/>
      <c r="C16" s="84"/>
      <c r="D16" s="78"/>
      <c r="E16" s="79"/>
      <c r="F16" s="80"/>
      <c r="G16" s="81"/>
    </row>
    <row r="17" ht="15.75" spans="1:7">
      <c r="A17" s="85" t="s">
        <v>288</v>
      </c>
      <c r="B17" s="86"/>
      <c r="C17" s="87"/>
      <c r="D17" s="88">
        <f>SUM(D12:D16)</f>
        <v>69815</v>
      </c>
      <c r="E17" s="89">
        <f>SUM(E12:F16)</f>
        <v>13264.85</v>
      </c>
      <c r="F17" s="90"/>
      <c r="G17" s="91">
        <f>SUM(G12:G16)</f>
        <v>83079.85</v>
      </c>
    </row>
    <row r="18" spans="1:7">
      <c r="A18" s="38"/>
      <c r="B18" s="39"/>
      <c r="C18" s="92"/>
      <c r="D18" s="40"/>
      <c r="E18" s="40"/>
      <c r="F18" s="40"/>
      <c r="G18" s="41"/>
    </row>
    <row r="19" spans="1:7">
      <c r="A19" s="22" t="s">
        <v>289</v>
      </c>
      <c r="B19" s="3"/>
      <c r="C19" s="3"/>
      <c r="D19" s="3"/>
      <c r="E19" s="3"/>
      <c r="F19" s="3"/>
      <c r="G19" s="23"/>
    </row>
    <row r="20" spans="1:7">
      <c r="A20" s="22" t="s">
        <v>62</v>
      </c>
      <c r="B20" s="24"/>
      <c r="C20" s="24"/>
      <c r="D20" s="24"/>
      <c r="E20" s="24"/>
      <c r="F20" s="24"/>
      <c r="G20" s="25"/>
    </row>
    <row r="21" ht="32.25" customHeight="1" spans="1:7">
      <c r="A21" s="26" t="s">
        <v>290</v>
      </c>
      <c r="B21" s="65" t="s">
        <v>291</v>
      </c>
      <c r="C21" s="82"/>
      <c r="D21" s="67">
        <f>B22*(DF.3!C93+DF.4!C48+DF.5!D17)</f>
        <v>0</v>
      </c>
      <c r="E21" s="29">
        <f>D21*0</f>
        <v>0</v>
      </c>
      <c r="F21" s="30"/>
      <c r="G21" s="31">
        <f>D21+E21</f>
        <v>0</v>
      </c>
    </row>
    <row r="22" spans="1:7">
      <c r="A22" s="93"/>
      <c r="B22" s="94">
        <v>0</v>
      </c>
      <c r="C22" s="95" t="s">
        <v>292</v>
      </c>
      <c r="D22" s="78"/>
      <c r="E22" s="79"/>
      <c r="F22" s="80"/>
      <c r="G22" s="81"/>
    </row>
    <row r="23" spans="1:7">
      <c r="A23" s="26" t="s">
        <v>293</v>
      </c>
      <c r="B23" s="65" t="s">
        <v>294</v>
      </c>
      <c r="C23" s="82"/>
      <c r="D23" s="67">
        <f>B24*(DF.1!C29+DF.1!C36+DF.1!C43+DF.2!C26+DF.4!C18+DF.4!C24+DF.5!D12)</f>
        <v>12472.375</v>
      </c>
      <c r="E23" s="29">
        <f>D23*0</f>
        <v>0</v>
      </c>
      <c r="F23" s="30"/>
      <c r="G23" s="31">
        <f>D23+E23</f>
        <v>12472.375</v>
      </c>
    </row>
    <row r="24" spans="1:7">
      <c r="A24" s="93"/>
      <c r="B24" s="76">
        <v>0.005</v>
      </c>
      <c r="C24" s="96" t="s">
        <v>295</v>
      </c>
      <c r="D24" s="97"/>
      <c r="E24" s="79"/>
      <c r="F24" s="80"/>
      <c r="G24" s="81"/>
    </row>
    <row r="25" spans="1:7">
      <c r="A25" s="26" t="s">
        <v>296</v>
      </c>
      <c r="B25" s="65" t="s">
        <v>297</v>
      </c>
      <c r="C25" s="66"/>
      <c r="D25" s="98">
        <f>B28*(DF.1!C29+DF.1!C36+DF.1!C43+DF.2!C26+DF.4!C18+DF.4!C24+DF.5!D12)</f>
        <v>2494.475</v>
      </c>
      <c r="E25" s="29">
        <f>D25*0</f>
        <v>0</v>
      </c>
      <c r="F25" s="30"/>
      <c r="G25" s="31">
        <f>D25+E25</f>
        <v>2494.475</v>
      </c>
    </row>
    <row r="26" spans="1:7">
      <c r="A26" s="99"/>
      <c r="B26" s="100"/>
      <c r="C26" s="101"/>
      <c r="D26" s="102"/>
      <c r="E26" s="72"/>
      <c r="F26" s="73"/>
      <c r="G26" s="74"/>
    </row>
    <row r="27" spans="1:7">
      <c r="A27" s="99"/>
      <c r="B27" s="69"/>
      <c r="C27" s="101"/>
      <c r="D27" s="102" t="e">
        <f>B28*DF.4!#REF!</f>
        <v>#REF!</v>
      </c>
      <c r="E27" s="72"/>
      <c r="F27" s="73"/>
      <c r="G27" s="74"/>
    </row>
    <row r="28" spans="1:7">
      <c r="A28" s="93"/>
      <c r="B28" s="103">
        <v>0.001</v>
      </c>
      <c r="C28" s="104" t="s">
        <v>298</v>
      </c>
      <c r="D28" s="105"/>
      <c r="E28" s="79"/>
      <c r="F28" s="80"/>
      <c r="G28" s="81"/>
    </row>
    <row r="29" ht="30" customHeight="1" spans="1:7">
      <c r="A29" s="26" t="s">
        <v>299</v>
      </c>
      <c r="B29" s="65" t="s">
        <v>300</v>
      </c>
      <c r="C29" s="82"/>
      <c r="D29" s="67">
        <f>B30*(DF.1!C29+DF.1!C36+DF.1!C43+DF.2!C26+DF.4!C18+DF.4!C24+DF.5!D12)</f>
        <v>12472.375</v>
      </c>
      <c r="E29" s="29">
        <f>D29*0</f>
        <v>0</v>
      </c>
      <c r="F29" s="30"/>
      <c r="G29" s="31">
        <f>D29+E29</f>
        <v>12472.375</v>
      </c>
    </row>
    <row r="30" spans="1:7">
      <c r="A30" s="93"/>
      <c r="B30" s="76">
        <v>0.005</v>
      </c>
      <c r="C30" s="55" t="s">
        <v>295</v>
      </c>
      <c r="D30" s="78"/>
      <c r="E30" s="79"/>
      <c r="F30" s="80"/>
      <c r="G30" s="81"/>
    </row>
    <row r="31" ht="27.75" customHeight="1" spans="1:7">
      <c r="A31" s="106" t="s">
        <v>301</v>
      </c>
      <c r="B31" s="107" t="s">
        <v>302</v>
      </c>
      <c r="C31" s="108"/>
      <c r="D31" s="28">
        <v>0</v>
      </c>
      <c r="E31" s="109">
        <f>D31*0</f>
        <v>0</v>
      </c>
      <c r="F31" s="110"/>
      <c r="G31" s="31">
        <f>D31+E31</f>
        <v>0</v>
      </c>
    </row>
    <row r="32" ht="15.75" spans="1:7">
      <c r="A32" s="85" t="s">
        <v>303</v>
      </c>
      <c r="B32" s="86"/>
      <c r="C32" s="87"/>
      <c r="D32" s="111">
        <f>D21+D23+D25+D29+D31</f>
        <v>27439.225</v>
      </c>
      <c r="E32" s="112">
        <f>SUM(E21:F31)</f>
        <v>0</v>
      </c>
      <c r="F32" s="113"/>
      <c r="G32" s="114">
        <f>SUM(G21:G31)</f>
        <v>27439.225</v>
      </c>
    </row>
    <row r="33" spans="1:7">
      <c r="A33" s="22"/>
      <c r="B33" s="3"/>
      <c r="C33" s="3"/>
      <c r="G33" s="115"/>
    </row>
    <row r="34" spans="1:7">
      <c r="A34" s="22" t="s">
        <v>304</v>
      </c>
      <c r="B34" s="3"/>
      <c r="C34" s="3"/>
      <c r="D34" s="3"/>
      <c r="E34" s="3"/>
      <c r="F34" s="3"/>
      <c r="G34" s="23"/>
    </row>
    <row r="35" spans="1:7">
      <c r="A35" s="22" t="s">
        <v>68</v>
      </c>
      <c r="B35" s="24"/>
      <c r="C35" s="24"/>
      <c r="D35" s="24"/>
      <c r="E35" s="24"/>
      <c r="F35" s="24"/>
      <c r="G35" s="25"/>
    </row>
    <row r="36" spans="1:7">
      <c r="A36" s="64" t="s">
        <v>305</v>
      </c>
      <c r="B36" s="116" t="s">
        <v>306</v>
      </c>
      <c r="C36" s="117"/>
      <c r="D36" s="67">
        <v>110000</v>
      </c>
      <c r="E36" s="29">
        <f>D36*$F$6</f>
        <v>20900</v>
      </c>
      <c r="F36" s="30"/>
      <c r="G36" s="31">
        <f>D36+E36</f>
        <v>130900</v>
      </c>
    </row>
    <row r="37" spans="1:7">
      <c r="A37" s="75"/>
      <c r="B37" s="76"/>
      <c r="C37" s="96"/>
      <c r="D37" s="78"/>
      <c r="E37" s="79"/>
      <c r="F37" s="80"/>
      <c r="G37" s="81"/>
    </row>
    <row r="38" ht="15.75" spans="1:7">
      <c r="A38" s="85" t="s">
        <v>307</v>
      </c>
      <c r="B38" s="86"/>
      <c r="C38" s="87"/>
      <c r="D38" s="88">
        <f>D36</f>
        <v>110000</v>
      </c>
      <c r="E38" s="89">
        <f>E36</f>
        <v>20900</v>
      </c>
      <c r="F38" s="90"/>
      <c r="G38" s="91">
        <f>G36</f>
        <v>130900</v>
      </c>
    </row>
    <row r="39" spans="1:7">
      <c r="A39" s="22"/>
      <c r="B39" s="3"/>
      <c r="C39" s="3"/>
      <c r="G39" s="115"/>
    </row>
    <row r="40" spans="1:7">
      <c r="A40" s="22" t="s">
        <v>308</v>
      </c>
      <c r="B40" s="3"/>
      <c r="C40" s="3"/>
      <c r="D40" s="3"/>
      <c r="E40" s="3"/>
      <c r="F40" s="3"/>
      <c r="G40" s="23"/>
    </row>
    <row r="41" spans="1:7">
      <c r="A41" s="22" t="s">
        <v>69</v>
      </c>
      <c r="B41" s="24"/>
      <c r="C41" s="24"/>
      <c r="D41" s="24"/>
      <c r="E41" s="24"/>
      <c r="F41" s="24"/>
      <c r="G41" s="25"/>
    </row>
    <row r="42" spans="1:7">
      <c r="A42" s="64" t="s">
        <v>309</v>
      </c>
      <c r="B42" s="116" t="s">
        <v>69</v>
      </c>
      <c r="C42" s="117"/>
      <c r="D42" s="98">
        <v>38310</v>
      </c>
      <c r="E42" s="29">
        <f>D42*$F$6</f>
        <v>7278.9</v>
      </c>
      <c r="F42" s="30"/>
      <c r="G42" s="118">
        <f>D42+E42</f>
        <v>45588.9</v>
      </c>
    </row>
    <row r="43" ht="15.75" spans="1:7">
      <c r="A43" s="85" t="s">
        <v>310</v>
      </c>
      <c r="B43" s="86"/>
      <c r="C43" s="119"/>
      <c r="D43" s="120">
        <f>D42</f>
        <v>38310</v>
      </c>
      <c r="E43" s="121">
        <f>E42</f>
        <v>7278.9</v>
      </c>
      <c r="F43" s="122"/>
      <c r="G43" s="123">
        <f>G42</f>
        <v>45588.9</v>
      </c>
    </row>
    <row r="44" ht="15.75" spans="1:7">
      <c r="A44" s="48" t="s">
        <v>311</v>
      </c>
      <c r="B44" s="124"/>
      <c r="C44" s="125"/>
      <c r="D44" s="126">
        <f>D43+D38+D32+D17</f>
        <v>245564.225</v>
      </c>
      <c r="E44" s="127">
        <f>E43+E38+E32+E17</f>
        <v>41443.75</v>
      </c>
      <c r="F44" s="127"/>
      <c r="G44" s="128">
        <f>G43+G38+G32+G17</f>
        <v>287007.975</v>
      </c>
    </row>
    <row r="45" spans="1:3">
      <c r="A45" s="2"/>
      <c r="B45" s="53"/>
      <c r="C45" s="54"/>
    </row>
    <row r="46" spans="1:3">
      <c r="A46" s="2"/>
      <c r="C46" s="55"/>
    </row>
    <row r="47" spans="1:2">
      <c r="A47" s="2"/>
      <c r="B47" s="2" t="s">
        <v>128</v>
      </c>
    </row>
    <row r="48" spans="1:1">
      <c r="A48" s="2"/>
    </row>
  </sheetData>
  <mergeCells count="63">
    <mergeCell ref="A2:G2"/>
    <mergeCell ref="E7:F7"/>
    <mergeCell ref="B8:C8"/>
    <mergeCell ref="E8:F8"/>
    <mergeCell ref="A10:G10"/>
    <mergeCell ref="A11:G11"/>
    <mergeCell ref="B15:C15"/>
    <mergeCell ref="A17:C17"/>
    <mergeCell ref="E17:F17"/>
    <mergeCell ref="A19:G19"/>
    <mergeCell ref="A20:G20"/>
    <mergeCell ref="B21:C21"/>
    <mergeCell ref="B23:C23"/>
    <mergeCell ref="B29:C29"/>
    <mergeCell ref="B31:C31"/>
    <mergeCell ref="E31:F31"/>
    <mergeCell ref="A32:C32"/>
    <mergeCell ref="E32:F32"/>
    <mergeCell ref="A34:G34"/>
    <mergeCell ref="A35:G35"/>
    <mergeCell ref="B36:C36"/>
    <mergeCell ref="A38:C38"/>
    <mergeCell ref="E38:F38"/>
    <mergeCell ref="A40:G40"/>
    <mergeCell ref="A41:G41"/>
    <mergeCell ref="B42:C42"/>
    <mergeCell ref="E42:F42"/>
    <mergeCell ref="A43:C43"/>
    <mergeCell ref="E43:F43"/>
    <mergeCell ref="A44:C44"/>
    <mergeCell ref="E44:F44"/>
    <mergeCell ref="A6:A7"/>
    <mergeCell ref="A12:A14"/>
    <mergeCell ref="A15:A16"/>
    <mergeCell ref="A21:A22"/>
    <mergeCell ref="A23:A24"/>
    <mergeCell ref="A25:A28"/>
    <mergeCell ref="A29:A30"/>
    <mergeCell ref="A36:A37"/>
    <mergeCell ref="D12:D14"/>
    <mergeCell ref="D15:D16"/>
    <mergeCell ref="D21:D22"/>
    <mergeCell ref="D23:D24"/>
    <mergeCell ref="D25:D28"/>
    <mergeCell ref="D29:D30"/>
    <mergeCell ref="D36:D37"/>
    <mergeCell ref="G12:G14"/>
    <mergeCell ref="G15:G16"/>
    <mergeCell ref="G21:G22"/>
    <mergeCell ref="G23:G24"/>
    <mergeCell ref="G25:G28"/>
    <mergeCell ref="G29:G30"/>
    <mergeCell ref="G36:G37"/>
    <mergeCell ref="B6:C7"/>
    <mergeCell ref="B12:C13"/>
    <mergeCell ref="E12:F14"/>
    <mergeCell ref="E15:F16"/>
    <mergeCell ref="E21:F22"/>
    <mergeCell ref="E23:F24"/>
    <mergeCell ref="B25:C27"/>
    <mergeCell ref="E25:F28"/>
    <mergeCell ref="E29:F30"/>
    <mergeCell ref="E36:F37"/>
  </mergeCells>
  <pageMargins left="0.78740157480315" right="0.196850393700787" top="0.393700787401575" bottom="0.393700787401575" header="0.31496062992126" footer="0.31496062992126"/>
  <pageSetup paperSize="9" scale="80" orientation="portrait"/>
  <headerFooter>
    <oddFooter>&amp;Cpag&amp;P/&amp;N</oddFooter>
  </headerFooter>
  <ignoredErrors>
    <ignoredError sqref="A12:A16;A21:A31;A36;A42" twoDigitTextYear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opLeftCell="A10" workbookViewId="0">
      <selection activeCell="F30" sqref="F30"/>
    </sheetView>
  </sheetViews>
  <sheetFormatPr defaultColWidth="8.85714285714286" defaultRowHeight="15" outlineLevelCol="5"/>
  <cols>
    <col min="1" max="1" width="5.71428571428571" style="1" customWidth="1"/>
    <col min="2" max="2" width="41.5714285714286" style="2" customWidth="1"/>
    <col min="3" max="3" width="9.71428571428571" style="2" customWidth="1"/>
    <col min="4" max="5" width="5.28571428571429" style="2" customWidth="1"/>
    <col min="6" max="6" width="9.71428571428571" style="2" customWidth="1"/>
    <col min="7" max="16384" width="8.85714285714286" style="2"/>
  </cols>
  <sheetData>
    <row r="1" spans="1:1">
      <c r="A1" s="2"/>
    </row>
    <row r="2" spans="1:6">
      <c r="A2" s="3" t="s">
        <v>312</v>
      </c>
      <c r="B2" s="3"/>
      <c r="C2" s="3"/>
      <c r="D2" s="3"/>
      <c r="E2" s="3"/>
      <c r="F2" s="3"/>
    </row>
    <row r="3" spans="1:6">
      <c r="A3" s="4" t="s">
        <v>313</v>
      </c>
      <c r="B3" s="4"/>
      <c r="C3" s="4"/>
      <c r="D3" s="4"/>
      <c r="E3" s="4"/>
      <c r="F3" s="4"/>
    </row>
    <row r="4" spans="1:6">
      <c r="A4" s="5"/>
      <c r="B4" s="5"/>
      <c r="C4" s="5"/>
      <c r="D4" s="5"/>
      <c r="E4" s="5"/>
      <c r="F4" s="5"/>
    </row>
    <row r="5" ht="15.75" spans="1:1">
      <c r="A5" s="2"/>
    </row>
    <row r="6" ht="39" spans="1:6">
      <c r="A6" s="6" t="s">
        <v>4</v>
      </c>
      <c r="B6" s="6" t="s">
        <v>5</v>
      </c>
      <c r="C6" s="7" t="s">
        <v>83</v>
      </c>
      <c r="D6" s="8" t="s">
        <v>7</v>
      </c>
      <c r="E6" s="9">
        <f>DF.1!E4</f>
        <v>0.19</v>
      </c>
      <c r="F6" s="10" t="s">
        <v>84</v>
      </c>
    </row>
    <row r="7" ht="15.75" spans="1:6">
      <c r="A7" s="11"/>
      <c r="B7" s="11"/>
      <c r="C7" s="12" t="s">
        <v>11</v>
      </c>
      <c r="D7" s="13" t="s">
        <v>11</v>
      </c>
      <c r="E7" s="14"/>
      <c r="F7" s="12" t="s">
        <v>11</v>
      </c>
    </row>
    <row r="8" ht="15.75" spans="1:6">
      <c r="A8" s="15">
        <v>1</v>
      </c>
      <c r="B8" s="16">
        <v>2</v>
      </c>
      <c r="C8" s="16">
        <v>3</v>
      </c>
      <c r="D8" s="17">
        <v>4</v>
      </c>
      <c r="E8" s="18"/>
      <c r="F8" s="16">
        <v>5</v>
      </c>
    </row>
    <row r="9" ht="15.75" spans="1:6">
      <c r="A9" s="19"/>
      <c r="B9" s="20"/>
      <c r="C9" s="20"/>
      <c r="D9" s="20"/>
      <c r="E9" s="20"/>
      <c r="F9" s="21"/>
    </row>
    <row r="10" spans="1:6">
      <c r="A10" s="22" t="s">
        <v>314</v>
      </c>
      <c r="B10" s="3"/>
      <c r="C10" s="3"/>
      <c r="D10" s="3"/>
      <c r="E10" s="3"/>
      <c r="F10" s="23"/>
    </row>
    <row r="11" spans="1:6">
      <c r="A11" s="22" t="s">
        <v>73</v>
      </c>
      <c r="B11" s="24"/>
      <c r="C11" s="24"/>
      <c r="D11" s="24"/>
      <c r="E11" s="24"/>
      <c r="F11" s="25"/>
    </row>
    <row r="12" ht="15.75" spans="1:6">
      <c r="A12" s="26" t="s">
        <v>315</v>
      </c>
      <c r="B12" s="27" t="s">
        <v>73</v>
      </c>
      <c r="C12" s="28">
        <v>0</v>
      </c>
      <c r="D12" s="29">
        <f>C12*$E$6</f>
        <v>0</v>
      </c>
      <c r="E12" s="30"/>
      <c r="F12" s="31">
        <f>C12+D12</f>
        <v>0</v>
      </c>
    </row>
    <row r="13" ht="15.75" spans="1:6">
      <c r="A13" s="32" t="s">
        <v>316</v>
      </c>
      <c r="B13" s="33"/>
      <c r="C13" s="34">
        <f>C12</f>
        <v>0</v>
      </c>
      <c r="D13" s="35">
        <f>D12</f>
        <v>0</v>
      </c>
      <c r="E13" s="36"/>
      <c r="F13" s="37">
        <f>F12</f>
        <v>0</v>
      </c>
    </row>
    <row r="14" spans="1:6">
      <c r="A14" s="38"/>
      <c r="B14" s="39"/>
      <c r="C14" s="40"/>
      <c r="D14" s="40"/>
      <c r="E14" s="40"/>
      <c r="F14" s="41"/>
    </row>
    <row r="15" spans="1:6">
      <c r="A15" s="22" t="s">
        <v>317</v>
      </c>
      <c r="B15" s="3"/>
      <c r="C15" s="3"/>
      <c r="D15" s="3"/>
      <c r="E15" s="3"/>
      <c r="F15" s="23"/>
    </row>
    <row r="16" ht="15.75" spans="1:6">
      <c r="A16" s="22" t="s">
        <v>74</v>
      </c>
      <c r="B16" s="24"/>
      <c r="C16" s="24"/>
      <c r="D16" s="24"/>
      <c r="E16" s="24"/>
      <c r="F16" s="25"/>
    </row>
    <row r="17" spans="1:6">
      <c r="A17" s="42" t="s">
        <v>318</v>
      </c>
      <c r="B17" s="43" t="s">
        <v>319</v>
      </c>
      <c r="C17" s="44">
        <v>0</v>
      </c>
      <c r="D17" s="45">
        <f>C17*$E$6</f>
        <v>0</v>
      </c>
      <c r="E17" s="46"/>
      <c r="F17" s="47">
        <f>C17+D17</f>
        <v>0</v>
      </c>
    </row>
    <row r="18" ht="15.75" spans="1:6">
      <c r="A18" s="26" t="s">
        <v>320</v>
      </c>
      <c r="B18" s="27" t="s">
        <v>321</v>
      </c>
      <c r="C18" s="28">
        <v>0</v>
      </c>
      <c r="D18" s="29">
        <f>C18*$E$6</f>
        <v>0</v>
      </c>
      <c r="E18" s="30"/>
      <c r="F18" s="31">
        <f>C18+D18</f>
        <v>0</v>
      </c>
    </row>
    <row r="19" ht="15.75" spans="1:6">
      <c r="A19" s="32" t="s">
        <v>322</v>
      </c>
      <c r="B19" s="33"/>
      <c r="C19" s="34">
        <f>SUM(C17:C18)</f>
        <v>0</v>
      </c>
      <c r="D19" s="35">
        <f>SUM(D17:E18)</f>
        <v>0</v>
      </c>
      <c r="E19" s="36"/>
      <c r="F19" s="37">
        <f>SUM(F17:F18)</f>
        <v>0</v>
      </c>
    </row>
    <row r="20" ht="15.75" spans="1:6">
      <c r="A20" s="48" t="s">
        <v>323</v>
      </c>
      <c r="B20" s="49"/>
      <c r="C20" s="50">
        <f>C13+C19</f>
        <v>0</v>
      </c>
      <c r="D20" s="51">
        <f>D13+D19</f>
        <v>0</v>
      </c>
      <c r="E20" s="51"/>
      <c r="F20" s="52">
        <f>F13+F19</f>
        <v>0</v>
      </c>
    </row>
    <row r="21" spans="1:3">
      <c r="A21" s="2"/>
      <c r="B21" s="53"/>
      <c r="C21" s="54"/>
    </row>
    <row r="22" spans="1:3">
      <c r="A22" s="2"/>
      <c r="C22" s="55"/>
    </row>
    <row r="23" spans="1:2">
      <c r="A23" s="2"/>
      <c r="B23" s="2" t="s">
        <v>128</v>
      </c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  <row r="31" spans="1:1">
      <c r="A31" s="2"/>
    </row>
    <row r="32" spans="1:1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2"/>
    </row>
    <row r="64" spans="1:1">
      <c r="A64" s="2"/>
    </row>
    <row r="65" spans="1:1">
      <c r="A65" s="2"/>
    </row>
    <row r="66" spans="1:1">
      <c r="A66" s="2"/>
    </row>
    <row r="67" spans="1:1">
      <c r="A67" s="2"/>
    </row>
    <row r="68" spans="1:1">
      <c r="A68" s="2"/>
    </row>
    <row r="69" spans="1:1">
      <c r="A69" s="2"/>
    </row>
  </sheetData>
  <mergeCells count="18">
    <mergeCell ref="A2:F2"/>
    <mergeCell ref="D7:E7"/>
    <mergeCell ref="D8:E8"/>
    <mergeCell ref="A10:F10"/>
    <mergeCell ref="A11:F11"/>
    <mergeCell ref="D12:E12"/>
    <mergeCell ref="A13:B13"/>
    <mergeCell ref="D13:E13"/>
    <mergeCell ref="A15:F15"/>
    <mergeCell ref="A16:F16"/>
    <mergeCell ref="D17:E17"/>
    <mergeCell ref="D18:E18"/>
    <mergeCell ref="A19:B19"/>
    <mergeCell ref="D19:E19"/>
    <mergeCell ref="A20:B20"/>
    <mergeCell ref="D20:E20"/>
    <mergeCell ref="A6:A7"/>
    <mergeCell ref="B6:B7"/>
  </mergeCells>
  <pageMargins left="0.78740157480315" right="0.196850393700787" top="0.393700787401575" bottom="0.393700787401575" header="0.31496062992126" footer="0.31496062992126"/>
  <pageSetup paperSize="9" scale="85" orientation="portrait"/>
  <headerFooter>
    <oddFooter>&amp;Cpag&amp;P/&amp;N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DG</vt:lpstr>
      <vt:lpstr>DF.1</vt:lpstr>
      <vt:lpstr>DF.2</vt:lpstr>
      <vt:lpstr>DF.3</vt:lpstr>
      <vt:lpstr>DF.4</vt:lpstr>
      <vt:lpstr>DF.5</vt:lpstr>
      <vt:lpstr>DF.6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Cristi_B</dc:creator>
  <cp:lastModifiedBy>Moldovan K. Ildiko-A</cp:lastModifiedBy>
  <dcterms:created xsi:type="dcterms:W3CDTF">2017-02-21T08:15:00Z</dcterms:created>
  <cp:lastPrinted>2022-09-25T18:11:00Z</cp:lastPrinted>
  <dcterms:modified xsi:type="dcterms:W3CDTF">2023-06-19T12:25:32Z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FDD5CF2FB2394AC292D7C8604D8A43B3</vt:lpwstr>
  </property>
  <property fmtid="{D5CDD505-2E9C-101B-9397-08002B2CF9AE}" pid="3" name="KSOProductBuildVer">
    <vt:lpwstr>1033-11.2.0.11537</vt:lpwstr>
  </property>
</Properties>
</file>